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Google Drive\Laiene &amp; Diego\send_2\"/>
    </mc:Choice>
  </mc:AlternateContent>
  <xr:revisionPtr revIDLastSave="0" documentId="13_ncr:1_{833A6A84-BC1E-40C1-AA85-DD19D1441D46}" xr6:coauthVersionLast="44" xr6:coauthVersionMax="45" xr10:uidLastSave="{00000000-0000-0000-0000-000000000000}"/>
  <bookViews>
    <workbookView showHorizontalScroll="0" showVerticalScroll="0" showSheetTabs="0" xWindow="-120" yWindow="-120" windowWidth="29040" windowHeight="15840" autoFilterDateGrouping="0" xr2:uid="{B8AE66D7-4712-495C-87D9-5DD62BA0EED7}"/>
  </bookViews>
  <sheets>
    <sheet name="EF" sheetId="3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6" i="2" l="1"/>
  <c r="E75" i="2" s="1"/>
  <c r="E74" i="2" s="1"/>
  <c r="E73" i="2" s="1"/>
  <c r="E72" i="2" s="1"/>
  <c r="E71" i="2" s="1"/>
  <c r="E70" i="2" s="1"/>
  <c r="E69" i="2" s="1"/>
  <c r="E68" i="2" s="1"/>
  <c r="E67" i="2" s="1"/>
  <c r="E66" i="2" s="1"/>
  <c r="E65" i="2" s="1"/>
  <c r="E64" i="2" s="1"/>
  <c r="E63" i="2" s="1"/>
  <c r="E62" i="2" s="1"/>
  <c r="E61" i="2" s="1"/>
  <c r="E60" i="2" s="1"/>
  <c r="E59" i="2" s="1"/>
  <c r="E58" i="2" s="1"/>
  <c r="E57" i="2" s="1"/>
  <c r="E56" i="2" s="1"/>
  <c r="E55" i="2" s="1"/>
  <c r="E54" i="2" s="1"/>
  <c r="E53" i="2" s="1"/>
  <c r="E52" i="2" s="1"/>
  <c r="E51" i="2" s="1"/>
  <c r="E50" i="2" s="1"/>
  <c r="E49" i="2" s="1"/>
  <c r="E77" i="2"/>
  <c r="C23" i="3" l="1"/>
  <c r="E87" i="2"/>
  <c r="E86" i="2" s="1"/>
  <c r="E85" i="2" s="1"/>
  <c r="E84" i="2" s="1"/>
  <c r="E83" i="2" s="1"/>
  <c r="E82" i="2" s="1"/>
  <c r="E81" i="2" s="1"/>
  <c r="E80" i="2" s="1"/>
  <c r="E79" i="2" s="1"/>
  <c r="E78" i="2" s="1"/>
  <c r="E188" i="2"/>
  <c r="E189" i="2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C189" i="2"/>
  <c r="C190" i="2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188" i="2"/>
  <c r="C86" i="2"/>
  <c r="C85" i="2" s="1"/>
  <c r="C84" i="2" s="1"/>
  <c r="C83" i="2" s="1"/>
  <c r="C82" i="2" s="1"/>
  <c r="C81" i="2" s="1"/>
  <c r="C80" i="2" s="1"/>
  <c r="C79" i="2" s="1"/>
  <c r="C78" i="2" s="1"/>
  <c r="C77" i="2" s="1"/>
  <c r="C76" i="2" s="1"/>
  <c r="C75" i="2" s="1"/>
  <c r="C74" i="2" s="1"/>
  <c r="C73" i="2" s="1"/>
  <c r="C72" i="2" s="1"/>
  <c r="C71" i="2" s="1"/>
  <c r="C70" i="2" s="1"/>
  <c r="C69" i="2" s="1"/>
  <c r="C68" i="2" s="1"/>
  <c r="C67" i="2" s="1"/>
  <c r="C66" i="2" s="1"/>
  <c r="C65" i="2" s="1"/>
  <c r="C64" i="2" s="1"/>
  <c r="C63" i="2" s="1"/>
  <c r="C62" i="2" s="1"/>
  <c r="C61" i="2" s="1"/>
  <c r="C60" i="2" s="1"/>
  <c r="C59" i="2" s="1"/>
  <c r="C58" i="2" s="1"/>
  <c r="C57" i="2" s="1"/>
  <c r="C56" i="2" s="1"/>
  <c r="C55" i="2" s="1"/>
  <c r="C54" i="2" s="1"/>
  <c r="C53" i="2" s="1"/>
  <c r="C52" i="2" s="1"/>
  <c r="C51" i="2" s="1"/>
  <c r="C50" i="2" s="1"/>
  <c r="C49" i="2" s="1"/>
  <c r="C87" i="2"/>
  <c r="B21" i="2" l="1"/>
  <c r="B20" i="2"/>
  <c r="B18" i="2"/>
  <c r="B17" i="2"/>
  <c r="B13" i="2"/>
  <c r="B14" i="2"/>
  <c r="B12" i="2"/>
  <c r="B9" i="2"/>
  <c r="B10" i="2"/>
  <c r="B8" i="2"/>
  <c r="B6" i="2" l="1"/>
  <c r="B5" i="2" l="1"/>
  <c r="B4" i="2"/>
  <c r="W43" i="2" l="1"/>
  <c r="Q43" i="2"/>
  <c r="U43" i="2"/>
  <c r="U44" i="2" s="1"/>
  <c r="U46" i="2" s="1"/>
  <c r="F28" i="3" s="1"/>
  <c r="S43" i="2"/>
  <c r="M43" i="2"/>
  <c r="O43" i="2"/>
  <c r="K43" i="2"/>
  <c r="K44" i="2" s="1"/>
  <c r="K46" i="2" s="1"/>
  <c r="F21" i="3" s="1"/>
  <c r="I43" i="2"/>
  <c r="I44" i="2" s="1"/>
  <c r="I46" i="2" s="1"/>
  <c r="F20" i="3" s="1"/>
  <c r="G43" i="2"/>
  <c r="G45" i="2" s="1"/>
  <c r="E43" i="2"/>
  <c r="E45" i="2" s="1"/>
  <c r="C43" i="2"/>
  <c r="K47" i="2" l="1"/>
  <c r="H21" i="3" s="1"/>
  <c r="U47" i="2"/>
  <c r="H28" i="3" s="1"/>
  <c r="L26" i="3" s="1"/>
  <c r="I47" i="2"/>
  <c r="H20" i="3" s="1"/>
  <c r="M45" i="2"/>
  <c r="M44" i="2"/>
  <c r="S45" i="2"/>
  <c r="S44" i="2"/>
  <c r="W45" i="2"/>
  <c r="W44" i="2"/>
  <c r="Q45" i="2"/>
  <c r="Q44" i="2"/>
  <c r="G44" i="2"/>
  <c r="E44" i="2"/>
  <c r="C44" i="2"/>
  <c r="C45" i="2"/>
  <c r="Q46" i="2" l="1"/>
  <c r="F25" i="3" s="1"/>
  <c r="S46" i="2"/>
  <c r="F26" i="3" s="1"/>
  <c r="W46" i="2"/>
  <c r="F30" i="3" s="1"/>
  <c r="M46" i="2"/>
  <c r="F22" i="3" s="1"/>
  <c r="C46" i="2"/>
  <c r="E46" i="2"/>
  <c r="F17" i="3" s="1"/>
  <c r="G46" i="2"/>
  <c r="F18" i="3" s="1"/>
  <c r="E47" i="2" l="1"/>
  <c r="H17" i="3" s="1"/>
  <c r="F16" i="3"/>
  <c r="C47" i="2"/>
  <c r="W47" i="2"/>
  <c r="H30" i="3" s="1"/>
  <c r="L27" i="3" s="1"/>
  <c r="G47" i="2"/>
  <c r="M47" i="2"/>
  <c r="H22" i="3" s="1"/>
  <c r="Q47" i="2"/>
  <c r="H25" i="3" s="1"/>
  <c r="L24" i="3" s="1"/>
  <c r="S47" i="2"/>
  <c r="H26" i="3" s="1"/>
  <c r="L25" i="3" s="1"/>
  <c r="H18" i="3" l="1"/>
  <c r="L19" i="3" s="1"/>
  <c r="H16" i="3"/>
  <c r="L17" i="3" s="1"/>
  <c r="L20" i="3"/>
  <c r="L18" i="3"/>
  <c r="L21" i="3"/>
  <c r="L22" i="3"/>
  <c r="B15" i="2" l="1"/>
  <c r="O44" i="2" s="1"/>
  <c r="O46" i="2" s="1"/>
  <c r="F23" i="3" s="1"/>
  <c r="O47" i="2" l="1"/>
  <c r="H23" i="3" s="1"/>
  <c r="L23" i="3" s="1"/>
</calcChain>
</file>

<file path=xl/sharedStrings.xml><?xml version="1.0" encoding="utf-8"?>
<sst xmlns="http://schemas.openxmlformats.org/spreadsheetml/2006/main" count="179" uniqueCount="48">
  <si>
    <t>Edad (años)</t>
  </si>
  <si>
    <t>Educación (años)</t>
  </si>
  <si>
    <t>Sexo  (0=mujer;1=hombre)</t>
  </si>
  <si>
    <t>DT</t>
  </si>
  <si>
    <t>DT1</t>
  </si>
  <si>
    <t>DT2</t>
  </si>
  <si>
    <t>DT3</t>
  </si>
  <si>
    <t>DT4</t>
  </si>
  <si>
    <t>PRE1</t>
  </si>
  <si>
    <t>PRE2</t>
  </si>
  <si>
    <t>PRE3</t>
  </si>
  <si>
    <t>PRE4</t>
  </si>
  <si>
    <t>Media Edad</t>
  </si>
  <si>
    <t xml:space="preserve">Media Educación </t>
  </si>
  <si>
    <t>Age</t>
  </si>
  <si>
    <t>Education</t>
  </si>
  <si>
    <t>Woman</t>
  </si>
  <si>
    <t>Man</t>
  </si>
  <si>
    <t>Sex</t>
  </si>
  <si>
    <t>Age2</t>
  </si>
  <si>
    <t>E</t>
  </si>
  <si>
    <t>Z</t>
  </si>
  <si>
    <t>P</t>
  </si>
  <si>
    <t>Raw score</t>
  </si>
  <si>
    <t>Pred</t>
  </si>
  <si>
    <t>Education (1 to 25 Years)</t>
  </si>
  <si>
    <t>Adjusted Z Score</t>
  </si>
  <si>
    <t>Percentiles</t>
  </si>
  <si>
    <t>Adjusted Percentil*</t>
  </si>
  <si>
    <t>M-WCST Categories</t>
  </si>
  <si>
    <t>M-WCST Perseverative errors</t>
  </si>
  <si>
    <t>M-WCST Total errors</t>
  </si>
  <si>
    <t>Stroop Word</t>
  </si>
  <si>
    <t>Stroop Color</t>
  </si>
  <si>
    <t>Stroop Word-Color</t>
  </si>
  <si>
    <t>Stroop Interference</t>
  </si>
  <si>
    <t>TMT-A</t>
  </si>
  <si>
    <t>TMT-B</t>
  </si>
  <si>
    <t>SDMT</t>
  </si>
  <si>
    <t>BTA</t>
  </si>
  <si>
    <t>(Constant)</t>
  </si>
  <si>
    <t>Education2</t>
  </si>
  <si>
    <t>Age X Sex</t>
  </si>
  <si>
    <t>Válidos</t>
  </si>
  <si>
    <t>Perdidos</t>
  </si>
  <si>
    <r>
      <rPr>
        <b/>
        <sz val="14"/>
        <color rgb="FF000000"/>
        <rFont val="Calibri"/>
        <family val="2"/>
      </rPr>
      <t>*</t>
    </r>
    <r>
      <rPr>
        <b/>
        <sz val="11"/>
        <color rgb="FF000000"/>
        <rFont val="Calibri"/>
        <family val="2"/>
      </rPr>
      <t xml:space="preserve"> Please interpret percentile = 0 as percentile &lt;1</t>
    </r>
  </si>
  <si>
    <t xml:space="preserve">   Please interpret percentile = 100 as percentile &gt;99</t>
  </si>
  <si>
    <t>Age (18 to 92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</si>
</sst>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0.0"/>
    <numFmt numFmtId="166" formatCode="###0.0000"/>
    <numFmt numFmtId="167" formatCode="####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Times New Roman"/>
      <family val="1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FBE5D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1" fontId="3" fillId="2" borderId="1" xfId="2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 vertical="center"/>
    </xf>
    <xf numFmtId="165" fontId="3" fillId="2" borderId="0" xfId="2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1" fontId="3" fillId="2" borderId="0" xfId="0" applyNumberFormat="1" applyFont="1" applyFill="1"/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1" fontId="3" fillId="3" borderId="1" xfId="2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/>
      <protection hidden="1"/>
    </xf>
    <xf numFmtId="164" fontId="3" fillId="2" borderId="0" xfId="0" applyNumberFormat="1" applyFont="1" applyFill="1" applyBorder="1" applyAlignment="1">
      <alignment horizontal="center" vertical="center"/>
    </xf>
    <xf numFmtId="1" fontId="3" fillId="2" borderId="0" xfId="2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Protection="1">
      <protection hidden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9" fillId="2" borderId="0" xfId="0" applyFont="1" applyFill="1" applyBorder="1" applyProtection="1">
      <protection hidden="1"/>
    </xf>
    <xf numFmtId="1" fontId="9" fillId="2" borderId="0" xfId="0" applyNumberFormat="1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right"/>
      <protection hidden="1"/>
    </xf>
    <xf numFmtId="164" fontId="9" fillId="2" borderId="0" xfId="0" applyNumberFormat="1" applyFont="1" applyFill="1" applyBorder="1" applyAlignment="1" applyProtection="1">
      <alignment horizontal="center" vertical="center"/>
      <protection hidden="1"/>
    </xf>
    <xf numFmtId="166" fontId="10" fillId="2" borderId="0" xfId="3" applyNumberFormat="1" applyFont="1" applyFill="1" applyBorder="1" applyAlignment="1">
      <alignment horizontal="right" vertical="top"/>
    </xf>
    <xf numFmtId="167" fontId="10" fillId="2" borderId="0" xfId="3" applyNumberFormat="1" applyFont="1" applyFill="1" applyBorder="1" applyAlignment="1">
      <alignment horizontal="right" vertical="top"/>
    </xf>
    <xf numFmtId="0" fontId="8" fillId="2" borderId="0" xfId="0" applyFont="1" applyFill="1" applyBorder="1"/>
    <xf numFmtId="166" fontId="9" fillId="2" borderId="0" xfId="0" applyNumberFormat="1" applyFont="1" applyFill="1" applyBorder="1" applyAlignment="1" applyProtection="1">
      <alignment horizontal="center" vertical="center"/>
      <protection hidden="1"/>
    </xf>
    <xf numFmtId="164" fontId="9" fillId="2" borderId="0" xfId="0" applyNumberFormat="1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9" fillId="2" borderId="0" xfId="3" applyFont="1" applyFill="1" applyBorder="1" applyAlignment="1" applyProtection="1">
      <alignment horizontal="center" vertical="center"/>
      <protection hidden="1"/>
    </xf>
    <xf numFmtId="165" fontId="9" fillId="2" borderId="0" xfId="1" applyNumberFormat="1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165" fontId="3" fillId="3" borderId="1" xfId="0" applyNumberFormat="1" applyFont="1" applyFill="1" applyBorder="1" applyAlignment="1" applyProtection="1">
      <alignment horizontal="center" vertical="center"/>
      <protection hidden="1"/>
    </xf>
    <xf numFmtId="1" fontId="3" fillId="2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Millares" xfId="2" builtinId="3"/>
    <cellStyle name="Normal" xfId="0" builtinId="0"/>
    <cellStyle name="Normal_Sheet1" xfId="3" xr:uid="{CFA87CFC-E249-4302-8E6D-7E4CB0A426D6}"/>
    <cellStyle name="Porcentaje" xfId="1" builtinId="5"/>
  </cellStyles>
  <dxfs count="0"/>
  <tableStyles count="0" defaultTableStyle="TableStyleMedium2" defaultPivotStyle="PivotStyleLight16"/>
  <colors>
    <mruColors>
      <color rgb="FFFF99CC"/>
      <color rgb="FFFF3399"/>
      <color rgb="FF40C5CC"/>
      <color rgb="FFC08332"/>
      <color rgb="FFF2B8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6690816767413"/>
          <c:y val="3.3964817534447377E-2"/>
          <c:w val="0.87282866969864803"/>
          <c:h val="0.807623355970151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90C-4F02-8DDC-5321834B6F5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90C-4F02-8DDC-5321834B6F5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90C-4F02-8DDC-5321834B6F5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90C-4F02-8DDC-5321834B6F5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B8-4077-AE44-1CC381826FE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B8-4077-AE44-1CC381826FE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90C-4F02-8DDC-5321834B6F5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90C-4F02-8DDC-5321834B6F53}"/>
              </c:ext>
            </c:extLst>
          </c:dPt>
          <c:cat>
            <c:strRef>
              <c:f>EF!$K$17:$K$27</c:f>
              <c:strCache>
                <c:ptCount val="11"/>
                <c:pt idx="0">
                  <c:v>M-WCST Categories</c:v>
                </c:pt>
                <c:pt idx="1">
                  <c:v>M-WCST Perseverative errors</c:v>
                </c:pt>
                <c:pt idx="2">
                  <c:v>M-WCST Total errors</c:v>
                </c:pt>
                <c:pt idx="3">
                  <c:v>Stroop Word</c:v>
                </c:pt>
                <c:pt idx="4">
                  <c:v>Stroop Color</c:v>
                </c:pt>
                <c:pt idx="5">
                  <c:v>Stroop Word-Color</c:v>
                </c:pt>
                <c:pt idx="6">
                  <c:v>Stroop Interference</c:v>
                </c:pt>
                <c:pt idx="7">
                  <c:v>TMT-A</c:v>
                </c:pt>
                <c:pt idx="8">
                  <c:v>TMT-B</c:v>
                </c:pt>
                <c:pt idx="9">
                  <c:v>SDMT</c:v>
                </c:pt>
                <c:pt idx="10">
                  <c:v>BTA</c:v>
                </c:pt>
              </c:strCache>
            </c:strRef>
          </c:cat>
          <c:val>
            <c:numRef>
              <c:f>EF!$L$17:$L$27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C-486A-9EDA-217069438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515112"/>
        <c:axId val="604515768"/>
      </c:barChart>
      <c:catAx>
        <c:axId val="60451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04515768"/>
        <c:crosses val="autoZero"/>
        <c:auto val="1"/>
        <c:lblAlgn val="ctr"/>
        <c:lblOffset val="100"/>
        <c:noMultiLvlLbl val="0"/>
      </c:catAx>
      <c:valAx>
        <c:axId val="60451576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600" b="1"/>
                  <a:t>Adjusted Percentil </a:t>
                </a:r>
              </a:p>
            </c:rich>
          </c:tx>
          <c:layout>
            <c:manualLayout>
              <c:xMode val="edge"/>
              <c:yMode val="edge"/>
              <c:x val="2.595753198542175E-2"/>
              <c:y val="0.307582511870355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04515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635000</xdr:colOff>
      <xdr:row>12</xdr:row>
      <xdr:rowOff>27218</xdr:rowOff>
    </xdr:from>
    <xdr:to>
      <xdr:col>22</xdr:col>
      <xdr:colOff>68036</xdr:colOff>
      <xdr:row>31</xdr:row>
      <xdr:rowOff>163288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A9DB9A-F18B-417F-A573-1463EBEED1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326158</xdr:colOff>
      <xdr:row>0</xdr:row>
      <xdr:rowOff>100446</xdr:rowOff>
    </xdr:from>
    <xdr:to>
      <xdr:col>17</xdr:col>
      <xdr:colOff>230909</xdr:colOff>
      <xdr:row>7</xdr:row>
      <xdr:rowOff>187614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5C91A04-A098-424A-ACBF-93534EF8AF01}"/>
            </a:ext>
          </a:extLst>
        </xdr:cNvPr>
        <xdr:cNvSpPr txBox="1"/>
      </xdr:nvSpPr>
      <xdr:spPr>
        <a:xfrm>
          <a:off x="6171044" y="100446"/>
          <a:ext cx="7928842" cy="180455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2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Normative data for tests of Attention and Executive Functions in a sample of European Portuguese adult population</a:t>
          </a:r>
        </a:p>
      </xdr:txBody>
    </xdr:sp>
    <xdr:clientData/>
  </xdr:twoCellAnchor>
  <xdr:oneCellAnchor>
    <xdr:from>
      <xdr:col>7</xdr:col>
      <xdr:colOff>987425</xdr:colOff>
      <xdr:row>13</xdr:row>
      <xdr:rowOff>344487</xdr:rowOff>
    </xdr:from>
    <xdr:ext cx="13728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D2F8559A-4C48-496F-BC22-CEF220E21221}"/>
                </a:ext>
              </a:extLst>
            </xdr:cNvPr>
            <xdr:cNvSpPr txBox="1"/>
          </xdr:nvSpPr>
          <xdr:spPr>
            <a:xfrm>
              <a:off x="8226425" y="3789362"/>
              <a:ext cx="13728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AR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D2F8559A-4C48-496F-BC22-CEF220E21221}"/>
                </a:ext>
              </a:extLst>
            </xdr:cNvPr>
            <xdr:cNvSpPr txBox="1"/>
          </xdr:nvSpPr>
          <xdr:spPr>
            <a:xfrm>
              <a:off x="8226425" y="3789362"/>
              <a:ext cx="13728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A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endParaRPr lang="es-AR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32</xdr:row>
      <xdr:rowOff>195262</xdr:rowOff>
    </xdr:from>
    <xdr:ext cx="13728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6F32F920-B005-4A8E-ACE9-45A25AEF9336}"/>
                </a:ext>
              </a:extLst>
            </xdr:cNvPr>
            <xdr:cNvSpPr txBox="1"/>
          </xdr:nvSpPr>
          <xdr:spPr>
            <a:xfrm>
              <a:off x="0" y="9513887"/>
              <a:ext cx="13728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AR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6F32F920-B005-4A8E-ACE9-45A25AEF9336}"/>
                </a:ext>
              </a:extLst>
            </xdr:cNvPr>
            <xdr:cNvSpPr txBox="1"/>
          </xdr:nvSpPr>
          <xdr:spPr>
            <a:xfrm>
              <a:off x="0" y="9513887"/>
              <a:ext cx="13728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A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endParaRPr lang="es-AR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3AE06-5AF4-4799-A53D-51E720A5FD50}">
  <dimension ref="A1:L34"/>
  <sheetViews>
    <sheetView tabSelected="1" zoomScale="60" zoomScaleNormal="60" workbookViewId="0">
      <selection activeCell="C30" sqref="C30"/>
    </sheetView>
  </sheetViews>
  <sheetFormatPr baseColWidth="10" defaultColWidth="11.42578125" defaultRowHeight="15.75" x14ac:dyDescent="0.25"/>
  <cols>
    <col min="1" max="1" width="33.7109375" style="9" customWidth="1"/>
    <col min="2" max="2" width="7.140625" style="9" customWidth="1"/>
    <col min="3" max="3" width="15.5703125" style="9" customWidth="1"/>
    <col min="4" max="4" width="10.7109375" style="9" customWidth="1"/>
    <col min="5" max="5" width="9.28515625" style="9" customWidth="1"/>
    <col min="6" max="6" width="19.5703125" style="9" bestFit="1" customWidth="1"/>
    <col min="7" max="7" width="12.7109375" style="9" customWidth="1"/>
    <col min="8" max="8" width="17" style="9" customWidth="1"/>
    <col min="9" max="16384" width="11.42578125" style="9"/>
  </cols>
  <sheetData>
    <row r="1" spans="1:12" ht="19.5" customHeight="1" x14ac:dyDescent="0.25"/>
    <row r="2" spans="1:12" ht="19.5" customHeight="1" x14ac:dyDescent="0.25"/>
    <row r="3" spans="1:12" ht="19.5" customHeight="1" x14ac:dyDescent="0.25">
      <c r="A3" s="14"/>
      <c r="B3" s="14"/>
    </row>
    <row r="4" spans="1:12" ht="19.5" customHeight="1" x14ac:dyDescent="0.25"/>
    <row r="5" spans="1:12" ht="19.5" customHeight="1" x14ac:dyDescent="0.25">
      <c r="A5" s="3" t="s">
        <v>47</v>
      </c>
      <c r="B5" s="3"/>
      <c r="C5" s="1"/>
    </row>
    <row r="6" spans="1:12" ht="19.5" customHeight="1" x14ac:dyDescent="0.25">
      <c r="A6" s="3"/>
      <c r="B6" s="3"/>
      <c r="C6" s="13"/>
    </row>
    <row r="7" spans="1:12" ht="19.5" customHeight="1" x14ac:dyDescent="0.25">
      <c r="A7" s="3" t="s">
        <v>25</v>
      </c>
      <c r="B7" s="3"/>
      <c r="C7" s="1"/>
    </row>
    <row r="8" spans="1:12" ht="19.5" customHeight="1" x14ac:dyDescent="0.25">
      <c r="A8" s="3"/>
      <c r="B8" s="3"/>
      <c r="C8" s="13"/>
    </row>
    <row r="9" spans="1:12" ht="19.5" customHeight="1" x14ac:dyDescent="0.25">
      <c r="A9" s="3" t="s">
        <v>18</v>
      </c>
      <c r="B9" s="3"/>
      <c r="C9" s="1" t="s">
        <v>16</v>
      </c>
    </row>
    <row r="10" spans="1:12" ht="19.5" customHeight="1" x14ac:dyDescent="0.25"/>
    <row r="11" spans="1:12" ht="19.5" customHeight="1" x14ac:dyDescent="0.25"/>
    <row r="12" spans="1:12" ht="19.5" customHeight="1" x14ac:dyDescent="0.25">
      <c r="A12" s="3"/>
      <c r="B12" s="3"/>
    </row>
    <row r="13" spans="1:12" ht="31.5" customHeight="1" x14ac:dyDescent="0.25"/>
    <row r="14" spans="1:12" ht="54" customHeight="1" x14ac:dyDescent="0.25">
      <c r="C14" s="19" t="s">
        <v>23</v>
      </c>
      <c r="F14" s="20" t="s">
        <v>26</v>
      </c>
      <c r="G14" s="12"/>
      <c r="H14" s="20" t="s">
        <v>28</v>
      </c>
    </row>
    <row r="15" spans="1:12" ht="13.5" customHeight="1" x14ac:dyDescent="0.25">
      <c r="F15" s="29"/>
      <c r="G15" s="12"/>
      <c r="H15" s="29"/>
    </row>
    <row r="16" spans="1:12" ht="26.25" customHeight="1" x14ac:dyDescent="0.25">
      <c r="A16" s="4" t="s">
        <v>29</v>
      </c>
      <c r="B16" s="7"/>
      <c r="C16" s="2"/>
      <c r="D16" s="8"/>
      <c r="F16" s="5" t="str">
        <f>IF($C$5="","",IF($C$7="","",IF($C$9="","",IF($C$16="","",+Hoja2!C46))))</f>
        <v/>
      </c>
      <c r="G16" s="22"/>
      <c r="H16" s="6" t="str">
        <f>IF($C$5="","",IF($C$7="","",IF($C$9="","",IF($C$16="","",+Hoja2!C47))))</f>
        <v/>
      </c>
      <c r="L16" s="16"/>
    </row>
    <row r="17" spans="1:12" ht="26.25" customHeight="1" x14ac:dyDescent="0.25">
      <c r="A17" s="4" t="s">
        <v>30</v>
      </c>
      <c r="B17" s="7"/>
      <c r="C17" s="2"/>
      <c r="D17" s="8"/>
      <c r="F17" s="5" t="str">
        <f>IF($C$5="","",IF($C$7="","",IF($C$9="","",IF($C$17="","",+Hoja2!E46))))</f>
        <v/>
      </c>
      <c r="G17" s="22"/>
      <c r="H17" s="6" t="str">
        <f>IF($C$5="","",IF($C$7="","",IF($C$9="","",IF($C$17="","",+Hoja2!E47))))</f>
        <v/>
      </c>
      <c r="K17" s="9" t="s">
        <v>29</v>
      </c>
      <c r="L17" s="16" t="str">
        <f>+H16</f>
        <v/>
      </c>
    </row>
    <row r="18" spans="1:12" ht="26.25" customHeight="1" x14ac:dyDescent="0.25">
      <c r="A18" s="4" t="s">
        <v>31</v>
      </c>
      <c r="B18" s="7"/>
      <c r="C18" s="2"/>
      <c r="D18" s="8"/>
      <c r="F18" s="5" t="str">
        <f>IF($C$5="","",IF($C$7="","",IF($C$9="","",IF($C$18="","",+Hoja2!G46))))</f>
        <v/>
      </c>
      <c r="G18" s="22"/>
      <c r="H18" s="6" t="str">
        <f>IF($C$5="","",IF($C$7="","",IF($C$9="","",IF($C$18="","",+Hoja2!G47))))</f>
        <v/>
      </c>
      <c r="K18" s="9" t="s">
        <v>30</v>
      </c>
      <c r="L18" s="16" t="str">
        <f t="shared" ref="L18:L19" si="0">+H17</f>
        <v/>
      </c>
    </row>
    <row r="19" spans="1:12" ht="15.75" customHeight="1" x14ac:dyDescent="0.25">
      <c r="A19" s="4"/>
      <c r="B19" s="7"/>
      <c r="C19" s="27"/>
      <c r="D19" s="8"/>
      <c r="F19" s="21"/>
      <c r="G19" s="22"/>
      <c r="H19" s="23"/>
      <c r="K19" s="9" t="s">
        <v>31</v>
      </c>
      <c r="L19" s="16" t="str">
        <f t="shared" si="0"/>
        <v/>
      </c>
    </row>
    <row r="20" spans="1:12" ht="26.25" customHeight="1" x14ac:dyDescent="0.25">
      <c r="A20" s="15" t="s">
        <v>32</v>
      </c>
      <c r="B20" s="7"/>
      <c r="C20" s="24"/>
      <c r="D20" s="8"/>
      <c r="F20" s="17" t="str">
        <f>IF(C5="","",IF(C7="","",IF(C9="","",IF(C20="","",+Hoja2!I46))))</f>
        <v/>
      </c>
      <c r="G20" s="10"/>
      <c r="H20" s="18" t="str">
        <f>IF(C5="","",IF(C7="","",IF(C9="","",IF(C20="","",+Hoja2!I47))))</f>
        <v/>
      </c>
      <c r="K20" s="9" t="s">
        <v>32</v>
      </c>
      <c r="L20" s="16" t="str">
        <f>+H20</f>
        <v/>
      </c>
    </row>
    <row r="21" spans="1:12" ht="26.25" customHeight="1" x14ac:dyDescent="0.25">
      <c r="A21" s="15" t="s">
        <v>33</v>
      </c>
      <c r="B21" s="7"/>
      <c r="C21" s="24"/>
      <c r="D21" s="8"/>
      <c r="F21" s="17" t="str">
        <f>IF(C5="","",IF(C7="","",IF(C9="","",IF(C21="","",+Hoja2!K46))))</f>
        <v/>
      </c>
      <c r="G21" s="10"/>
      <c r="H21" s="18" t="str">
        <f>IF(C5="","",IF(C7="","",IF(C9="","",IF(C21="","",+Hoja2!K47))))</f>
        <v/>
      </c>
      <c r="K21" s="9" t="s">
        <v>33</v>
      </c>
      <c r="L21" s="16" t="str">
        <f t="shared" ref="L21:L23" si="1">+H21</f>
        <v/>
      </c>
    </row>
    <row r="22" spans="1:12" ht="26.25" customHeight="1" x14ac:dyDescent="0.25">
      <c r="A22" s="15" t="s">
        <v>34</v>
      </c>
      <c r="B22" s="7"/>
      <c r="C22" s="24"/>
      <c r="D22" s="8"/>
      <c r="F22" s="17" t="str">
        <f>IF(C5="","",IF(C7="","",IF(C9="","",IF(C22="","",+Hoja2!M46))))</f>
        <v/>
      </c>
      <c r="G22" s="10"/>
      <c r="H22" s="18" t="str">
        <f>IF(C5="","",IF(C7="","",IF(C9="","",IF(C22="","",+Hoja2!M47))))</f>
        <v/>
      </c>
      <c r="K22" s="9" t="s">
        <v>34</v>
      </c>
      <c r="L22" s="16" t="str">
        <f t="shared" si="1"/>
        <v/>
      </c>
    </row>
    <row r="23" spans="1:12" ht="26.25" customHeight="1" x14ac:dyDescent="0.25">
      <c r="A23" s="15" t="s">
        <v>35</v>
      </c>
      <c r="B23" s="7"/>
      <c r="C23" s="47" t="str">
        <f>IF(C20="","",IF(C21="","",IF(C22="","",C22-((C20*C21)/(C20+C21)))))</f>
        <v/>
      </c>
      <c r="D23" s="8"/>
      <c r="F23" s="17" t="str">
        <f>IF($C$5="","",IF($C$7="","",IF($C$9="","",IF($C$23="","",+Hoja2!O46))))</f>
        <v/>
      </c>
      <c r="G23" s="10"/>
      <c r="H23" s="18" t="str">
        <f>IF(C5="","",IF(C7="","",IF(C9="","",IF(C23="","",+Hoja2!O47))))</f>
        <v/>
      </c>
      <c r="K23" s="9" t="s">
        <v>35</v>
      </c>
      <c r="L23" s="16" t="str">
        <f t="shared" si="1"/>
        <v/>
      </c>
    </row>
    <row r="24" spans="1:12" ht="18" customHeight="1" x14ac:dyDescent="0.25">
      <c r="A24" s="4"/>
      <c r="B24" s="7"/>
      <c r="C24" s="28"/>
      <c r="D24" s="8"/>
      <c r="F24" s="10"/>
      <c r="G24" s="10"/>
      <c r="H24" s="11"/>
      <c r="K24" s="9" t="s">
        <v>36</v>
      </c>
      <c r="L24" s="16" t="str">
        <f>+H25</f>
        <v/>
      </c>
    </row>
    <row r="25" spans="1:12" ht="26.25" customHeight="1" x14ac:dyDescent="0.25">
      <c r="A25" s="4" t="s">
        <v>36</v>
      </c>
      <c r="B25" s="7"/>
      <c r="C25" s="2"/>
      <c r="D25" s="8"/>
      <c r="F25" s="5" t="str">
        <f>IF($C$5="","",IF($C$7="","",IF($C$9="","",IF($C$25="","",+Hoja2!Q46))))</f>
        <v/>
      </c>
      <c r="G25" s="22"/>
      <c r="H25" s="6" t="str">
        <f>IF(C5="","",IF(C7="","",IF(C9="","",IF(C25="","",+Hoja2!Q47))))</f>
        <v/>
      </c>
      <c r="K25" s="9" t="s">
        <v>37</v>
      </c>
      <c r="L25" s="16" t="str">
        <f>+H26</f>
        <v/>
      </c>
    </row>
    <row r="26" spans="1:12" ht="26.25" customHeight="1" x14ac:dyDescent="0.25">
      <c r="A26" s="4" t="s">
        <v>37</v>
      </c>
      <c r="B26" s="7"/>
      <c r="C26" s="2"/>
      <c r="D26" s="8"/>
      <c r="F26" s="5" t="str">
        <f>IF($C$5="","",IF($C$7="","",IF($C$9="","",IF($C$26="","",+Hoja2!S46))))</f>
        <v/>
      </c>
      <c r="G26" s="22"/>
      <c r="H26" s="6" t="str">
        <f>IF(C5="","",IF(C7="","",IF(C9="","",IF(C26="","",+Hoja2!S47))))</f>
        <v/>
      </c>
      <c r="K26" s="9" t="s">
        <v>38</v>
      </c>
      <c r="L26" s="16" t="str">
        <f>+H28</f>
        <v/>
      </c>
    </row>
    <row r="27" spans="1:12" ht="14.25" customHeight="1" x14ac:dyDescent="0.25">
      <c r="A27" s="26"/>
      <c r="C27" s="30"/>
      <c r="F27" s="30"/>
      <c r="G27" s="30"/>
      <c r="H27" s="30"/>
      <c r="K27" s="9" t="s">
        <v>39</v>
      </c>
      <c r="L27" s="9" t="str">
        <f>+H30</f>
        <v/>
      </c>
    </row>
    <row r="28" spans="1:12" ht="26.25" customHeight="1" x14ac:dyDescent="0.25">
      <c r="A28" s="15" t="s">
        <v>38</v>
      </c>
      <c r="C28" s="2"/>
      <c r="F28" s="5" t="str">
        <f>IF($C$5="","",IF($C$7="","",IF($C$9="","",IF($C$28="","",+Hoja2!U46))))</f>
        <v/>
      </c>
      <c r="G28" s="30"/>
      <c r="H28" s="48" t="str">
        <f>IF(C5="","",IF(C7="","",IF(C9="","",IF(C28="","",+Hoja2!U47))))</f>
        <v/>
      </c>
    </row>
    <row r="29" spans="1:12" ht="15.75" customHeight="1" x14ac:dyDescent="0.25">
      <c r="A29" s="15"/>
      <c r="C29" s="28"/>
      <c r="F29" s="30"/>
      <c r="G29" s="30"/>
      <c r="H29" s="30"/>
    </row>
    <row r="30" spans="1:12" ht="26.25" customHeight="1" x14ac:dyDescent="0.25">
      <c r="A30" s="15" t="s">
        <v>39</v>
      </c>
      <c r="C30" s="2"/>
      <c r="F30" s="5" t="str">
        <f>IF($C$5="","",IF($C$7="","",IF($C$9="","",IF($C$30="","",+Hoja2!W46))))</f>
        <v/>
      </c>
      <c r="G30" s="30"/>
      <c r="H30" s="48" t="str">
        <f>IF(C5="","",IF(C7="","",IF(C9="","",IF(C30="","",+Hoja2!W47))))</f>
        <v/>
      </c>
    </row>
    <row r="31" spans="1:12" ht="26.25" customHeight="1" x14ac:dyDescent="0.25">
      <c r="A31" s="15"/>
      <c r="C31" s="30"/>
      <c r="F31" s="30"/>
      <c r="G31" s="30"/>
      <c r="H31" s="30"/>
    </row>
    <row r="33" spans="1:1" ht="18.75" x14ac:dyDescent="0.3">
      <c r="A33" s="25" t="s">
        <v>45</v>
      </c>
    </row>
    <row r="34" spans="1:1" x14ac:dyDescent="0.25">
      <c r="A34" s="25" t="s">
        <v>46</v>
      </c>
    </row>
  </sheetData>
  <sheetProtection algorithmName="SHA-512" hashValue="yT11Vp3lHb4/MKo1zKnlOgceSeh4FHL4PGrdd2MiFm6gvhlHyAF8ypOpf/UGtiNgKOZe1FiQsrGrKYaVGp4gxw==" saltValue="UjQLIN3N+ERxHZAKGPGaCw==" spinCount="100000" sheet="1" formatCells="0" selectLockedCells="1"/>
  <dataValidations count="14">
    <dataValidation type="whole" allowBlank="1" showInputMessage="1" showErrorMessage="1" error="Ingrese información de la edad en un rango de 18 a 95 años" sqref="D5:E6 C6" xr:uid="{692E7ED4-4C27-48A4-99D6-F5F3FADB69D8}">
      <formula1>18</formula1>
      <formula2>95</formula2>
    </dataValidation>
    <dataValidation type="whole" allowBlank="1" showInputMessage="1" showErrorMessage="1" sqref="C7:E8" xr:uid="{5CF0DF7E-E67C-4757-9232-349B76C9BAFC}">
      <formula1>1</formula1>
      <formula2>25</formula2>
    </dataValidation>
    <dataValidation type="whole" allowBlank="1" showInputMessage="1" showErrorMessage="1" sqref="D9:E11 C10:C11" xr:uid="{E2AFD56A-FC4A-4B84-A932-4D23EAC73D01}">
      <formula1>0</formula1>
      <formula2>1</formula2>
    </dataValidation>
    <dataValidation type="whole" allowBlank="1" showInputMessage="1" showErrorMessage="1" sqref="D25:E26 C19 D16:E19" xr:uid="{837111A5-FB5B-40FC-8332-0A276F23A8E1}">
      <formula1>0</formula1>
      <formula2>12</formula2>
    </dataValidation>
    <dataValidation type="whole" allowBlank="1" showInputMessage="1" showErrorMessage="1" error="Ingrese información de la edad en un rango de 18 a 95 años" sqref="C5" xr:uid="{60AA2E2A-56E0-4BFC-87EA-8B02F2706EF4}">
      <formula1>18</formula1>
      <formula2>92</formula2>
    </dataValidation>
    <dataValidation type="whole" allowBlank="1" showInputMessage="1" showErrorMessage="1" sqref="C26" xr:uid="{2B0D5FE0-A2EA-4A0E-9C7F-16204FF03058}">
      <formula1>1</formula1>
      <formula2>300</formula2>
    </dataValidation>
    <dataValidation type="whole" allowBlank="1" showInputMessage="1" showErrorMessage="1" sqref="C16" xr:uid="{79EFAC61-5E3D-4C66-B71A-E1A134B39193}">
      <formula1>0</formula1>
      <formula2>6</formula2>
    </dataValidation>
    <dataValidation type="whole" allowBlank="1" showInputMessage="1" showErrorMessage="1" sqref="C17:C18" xr:uid="{25B8C461-3D96-4501-98BD-9026CE6F4458}">
      <formula1>0</formula1>
      <formula2>48</formula2>
    </dataValidation>
    <dataValidation type="whole" allowBlank="1" showInputMessage="1" showErrorMessage="1" sqref="C20" xr:uid="{45A01F8F-3CB6-4AD0-A01C-9F843BDC1E39}">
      <formula1>1</formula1>
      <formula2>180</formula2>
    </dataValidation>
    <dataValidation type="whole" allowBlank="1" showInputMessage="1" showErrorMessage="1" sqref="C21" xr:uid="{6D1A4BE4-D119-4B6B-BF35-445AFE8C6432}">
      <formula1>0</formula1>
      <formula2>180</formula2>
    </dataValidation>
    <dataValidation type="whole" allowBlank="1" showInputMessage="1" showErrorMessage="1" sqref="C22" xr:uid="{3FCF240A-3B79-411F-9FD1-142992F209DA}">
      <formula1>0</formula1>
      <formula2>150</formula2>
    </dataValidation>
    <dataValidation type="whole" allowBlank="1" showInputMessage="1" showErrorMessage="1" sqref="C25" xr:uid="{66E736B6-3948-411A-BA0A-FE91A207FF1F}">
      <formula1>1</formula1>
      <formula2>100</formula2>
    </dataValidation>
    <dataValidation type="whole" allowBlank="1" showInputMessage="1" showErrorMessage="1" sqref="C30" xr:uid="{75AE81FB-E1EB-4654-8638-BE4E083699C4}">
      <formula1>0</formula1>
      <formula2>20</formula2>
    </dataValidation>
    <dataValidation type="whole" allowBlank="1" showInputMessage="1" showErrorMessage="1" sqref="C28" xr:uid="{96A6FD3B-80E4-4AA5-B7EE-45F2AF5B329A}">
      <formula1>1</formula1>
      <formula2>110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E16CAE-56C1-4C0B-A77B-D438244BD8A7}">
          <x14:formula1>
            <xm:f>Hoja2!$A$82:$A$83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FE93B-1F50-48E4-8AE6-1DA6BAA6B204}">
  <dimension ref="A4:EK227"/>
  <sheetViews>
    <sheetView topLeftCell="A45" zoomScale="70" zoomScaleNormal="70" workbookViewId="0">
      <selection activeCell="A45" sqref="A1:XFD1048576"/>
    </sheetView>
  </sheetViews>
  <sheetFormatPr baseColWidth="10" defaultColWidth="11.42578125" defaultRowHeight="15" x14ac:dyDescent="0.25"/>
  <cols>
    <col min="1" max="1" width="26" style="31" customWidth="1"/>
    <col min="2" max="2" width="16.28515625" style="31" bestFit="1" customWidth="1"/>
    <col min="3" max="23" width="10.5703125" style="31" customWidth="1"/>
    <col min="24" max="16384" width="11.42578125" style="31"/>
  </cols>
  <sheetData>
    <row r="4" spans="1:2" x14ac:dyDescent="0.25">
      <c r="A4" s="31" t="s">
        <v>0</v>
      </c>
      <c r="B4" s="31">
        <f>+EF!C5</f>
        <v>0</v>
      </c>
    </row>
    <row r="5" spans="1:2" x14ac:dyDescent="0.25">
      <c r="A5" s="31" t="s">
        <v>1</v>
      </c>
      <c r="B5" s="31">
        <f>+EF!C7</f>
        <v>0</v>
      </c>
    </row>
    <row r="6" spans="1:2" x14ac:dyDescent="0.25">
      <c r="A6" s="31" t="s">
        <v>2</v>
      </c>
      <c r="B6" s="31">
        <f>+IF(EF!C9="Woman",0,1)</f>
        <v>0</v>
      </c>
    </row>
    <row r="8" spans="1:2" x14ac:dyDescent="0.25">
      <c r="A8" s="31" t="s">
        <v>29</v>
      </c>
      <c r="B8" s="31">
        <f>+EF!C16</f>
        <v>0</v>
      </c>
    </row>
    <row r="9" spans="1:2" x14ac:dyDescent="0.25">
      <c r="A9" s="31" t="s">
        <v>30</v>
      </c>
      <c r="B9" s="31">
        <f>+EF!C17</f>
        <v>0</v>
      </c>
    </row>
    <row r="10" spans="1:2" x14ac:dyDescent="0.25">
      <c r="A10" s="31" t="s">
        <v>31</v>
      </c>
      <c r="B10" s="31">
        <f>+EF!C18</f>
        <v>0</v>
      </c>
    </row>
    <row r="12" spans="1:2" x14ac:dyDescent="0.25">
      <c r="A12" s="31" t="s">
        <v>32</v>
      </c>
      <c r="B12" s="31">
        <f>+EF!C20</f>
        <v>0</v>
      </c>
    </row>
    <row r="13" spans="1:2" x14ac:dyDescent="0.25">
      <c r="A13" s="31" t="s">
        <v>33</v>
      </c>
      <c r="B13" s="31">
        <f>+EF!C21</f>
        <v>0</v>
      </c>
    </row>
    <row r="14" spans="1:2" x14ac:dyDescent="0.25">
      <c r="A14" s="31" t="s">
        <v>34</v>
      </c>
      <c r="B14" s="31">
        <f>+EF!C22</f>
        <v>0</v>
      </c>
    </row>
    <row r="15" spans="1:2" x14ac:dyDescent="0.25">
      <c r="A15" s="31" t="s">
        <v>35</v>
      </c>
      <c r="B15" s="31" t="str">
        <f>+EF!C23</f>
        <v/>
      </c>
    </row>
    <row r="17" spans="1:23" x14ac:dyDescent="0.25">
      <c r="A17" s="31" t="s">
        <v>36</v>
      </c>
      <c r="B17" s="31">
        <f>+EF!C25</f>
        <v>0</v>
      </c>
    </row>
    <row r="18" spans="1:23" x14ac:dyDescent="0.25">
      <c r="A18" s="31" t="s">
        <v>37</v>
      </c>
      <c r="B18" s="31">
        <f>+EF!C26</f>
        <v>0</v>
      </c>
    </row>
    <row r="20" spans="1:23" x14ac:dyDescent="0.25">
      <c r="A20" s="31" t="s">
        <v>38</v>
      </c>
      <c r="B20" s="31">
        <f>+EF!C28</f>
        <v>0</v>
      </c>
    </row>
    <row r="21" spans="1:23" x14ac:dyDescent="0.25">
      <c r="A21" s="31" t="s">
        <v>39</v>
      </c>
      <c r="B21" s="32">
        <f>+EF!C30</f>
        <v>0</v>
      </c>
    </row>
    <row r="23" spans="1:23" ht="36" customHeight="1" x14ac:dyDescent="0.25">
      <c r="C23" s="33" t="s">
        <v>29</v>
      </c>
      <c r="D23" s="33"/>
      <c r="E23" s="33" t="s">
        <v>30</v>
      </c>
      <c r="F23" s="33"/>
      <c r="G23" s="33" t="s">
        <v>31</v>
      </c>
      <c r="H23" s="33"/>
      <c r="I23" s="33" t="s">
        <v>32</v>
      </c>
      <c r="J23" s="33"/>
      <c r="K23" s="33" t="s">
        <v>33</v>
      </c>
      <c r="L23" s="33"/>
      <c r="M23" s="33" t="s">
        <v>34</v>
      </c>
      <c r="N23" s="33"/>
      <c r="O23" s="33" t="s">
        <v>35</v>
      </c>
      <c r="P23" s="33"/>
      <c r="Q23" s="33" t="s">
        <v>36</v>
      </c>
      <c r="R23" s="33"/>
      <c r="S23" s="33" t="s">
        <v>37</v>
      </c>
      <c r="T23" s="33"/>
      <c r="U23" s="33" t="s">
        <v>38</v>
      </c>
      <c r="V23" s="33"/>
      <c r="W23" s="33" t="s">
        <v>39</v>
      </c>
    </row>
    <row r="24" spans="1:23" x14ac:dyDescent="0.25">
      <c r="B24" s="31" t="s">
        <v>40</v>
      </c>
      <c r="C24" s="31">
        <v>5.391</v>
      </c>
      <c r="D24" s="31" t="s">
        <v>40</v>
      </c>
      <c r="E24" s="34">
        <v>1.8460000000000001</v>
      </c>
      <c r="F24" s="31" t="s">
        <v>40</v>
      </c>
      <c r="G24" s="35">
        <v>6.89</v>
      </c>
      <c r="H24" s="31" t="s">
        <v>40</v>
      </c>
      <c r="I24" s="34">
        <v>93.084000000000003</v>
      </c>
      <c r="J24" s="31" t="s">
        <v>40</v>
      </c>
      <c r="K24" s="34">
        <v>66.542000000000002</v>
      </c>
      <c r="L24" s="31" t="s">
        <v>40</v>
      </c>
      <c r="M24" s="31">
        <v>34.72</v>
      </c>
      <c r="N24" s="31" t="s">
        <v>40</v>
      </c>
      <c r="O24" s="31">
        <v>-1.278</v>
      </c>
      <c r="P24" s="31" t="s">
        <v>40</v>
      </c>
      <c r="Q24" s="31">
        <v>39.704999999999998</v>
      </c>
      <c r="R24" s="31" t="s">
        <v>40</v>
      </c>
      <c r="S24" s="31">
        <v>83.180999999999997</v>
      </c>
      <c r="T24" s="31" t="s">
        <v>40</v>
      </c>
      <c r="U24" s="31">
        <v>44.398000000000003</v>
      </c>
      <c r="V24" s="31" t="s">
        <v>40</v>
      </c>
      <c r="W24" s="31">
        <v>15.618</v>
      </c>
    </row>
    <row r="25" spans="1:23" x14ac:dyDescent="0.25">
      <c r="B25" s="31" t="s">
        <v>14</v>
      </c>
      <c r="C25" s="31">
        <v>-2.5999999999999999E-2</v>
      </c>
      <c r="D25" s="31" t="s">
        <v>14</v>
      </c>
      <c r="E25" s="34">
        <v>9.0999999999999998E-2</v>
      </c>
      <c r="F25" s="31" t="s">
        <v>14</v>
      </c>
      <c r="G25" s="35">
        <v>0.153</v>
      </c>
      <c r="H25" s="31" t="s">
        <v>14</v>
      </c>
      <c r="I25" s="34">
        <v>-0.375</v>
      </c>
      <c r="J25" s="31" t="s">
        <v>14</v>
      </c>
      <c r="K25" s="34">
        <v>-0.42799999999999999</v>
      </c>
      <c r="L25" s="31" t="s">
        <v>14</v>
      </c>
      <c r="M25" s="31">
        <v>-0.36399999999999999</v>
      </c>
      <c r="N25" s="31" t="s">
        <v>14</v>
      </c>
      <c r="O25" s="31">
        <v>-0.23599999999999999</v>
      </c>
      <c r="P25" s="31" t="s">
        <v>14</v>
      </c>
      <c r="Q25" s="31">
        <v>0.58799999999999997</v>
      </c>
      <c r="R25" s="31" t="s">
        <v>14</v>
      </c>
      <c r="S25" s="31">
        <v>1.679</v>
      </c>
      <c r="T25" s="31" t="s">
        <v>14</v>
      </c>
      <c r="U25" s="31">
        <v>-0.43099999999999999</v>
      </c>
      <c r="V25" s="31" t="s">
        <v>14</v>
      </c>
      <c r="W25" s="31">
        <v>-4.1000000000000002E-2</v>
      </c>
    </row>
    <row r="26" spans="1:23" x14ac:dyDescent="0.25">
      <c r="B26" s="31" t="s">
        <v>19</v>
      </c>
      <c r="C26" s="31">
        <v>-1E-3</v>
      </c>
      <c r="D26" s="31" t="s">
        <v>19</v>
      </c>
      <c r="E26" s="36">
        <v>4.0000000000000001E-3</v>
      </c>
      <c r="F26" s="31" t="s">
        <v>19</v>
      </c>
      <c r="G26" s="31">
        <v>4.0000000000000001E-3</v>
      </c>
      <c r="H26" s="31" t="s">
        <v>19</v>
      </c>
      <c r="I26" s="34">
        <v>-8.0000000000000002E-3</v>
      </c>
      <c r="J26" s="31" t="s">
        <v>19</v>
      </c>
      <c r="K26" s="36">
        <v>-7.0000000000000001E-3</v>
      </c>
      <c r="P26" s="31" t="s">
        <v>19</v>
      </c>
      <c r="Q26" s="31">
        <v>1.2E-2</v>
      </c>
      <c r="R26" s="31" t="s">
        <v>19</v>
      </c>
      <c r="S26" s="31">
        <v>5.2999999999999999E-2</v>
      </c>
      <c r="T26" s="31" t="s">
        <v>19</v>
      </c>
      <c r="U26" s="31">
        <v>-4.0000000000000001E-3</v>
      </c>
      <c r="V26" s="31" t="s">
        <v>19</v>
      </c>
      <c r="W26" s="31">
        <v>-1E-3</v>
      </c>
    </row>
    <row r="27" spans="1:23" x14ac:dyDescent="0.25">
      <c r="B27" s="31" t="s">
        <v>15</v>
      </c>
      <c r="C27" s="31">
        <v>0.16200000000000001</v>
      </c>
      <c r="D27" s="31" t="s">
        <v>15</v>
      </c>
      <c r="E27" s="34">
        <v>-0.53500000000000003</v>
      </c>
      <c r="F27" s="31" t="s">
        <v>15</v>
      </c>
      <c r="G27" s="31">
        <v>-1.131</v>
      </c>
      <c r="H27" s="31" t="s">
        <v>15</v>
      </c>
      <c r="I27" s="34">
        <v>1.61</v>
      </c>
      <c r="J27" s="31" t="s">
        <v>15</v>
      </c>
      <c r="K27" s="34">
        <v>0.76800000000000002</v>
      </c>
      <c r="L27" s="31" t="s">
        <v>15</v>
      </c>
      <c r="M27" s="31">
        <v>0.81200000000000006</v>
      </c>
      <c r="P27" s="31" t="s">
        <v>15</v>
      </c>
      <c r="Q27" s="31">
        <v>-1.9</v>
      </c>
      <c r="R27" s="31" t="s">
        <v>15</v>
      </c>
      <c r="S27" s="31">
        <v>-7.3529999999999998</v>
      </c>
      <c r="T27" s="31" t="s">
        <v>15</v>
      </c>
      <c r="U27" s="31">
        <v>1.5669999999999999</v>
      </c>
      <c r="V27" s="31" t="s">
        <v>15</v>
      </c>
      <c r="W27" s="31">
        <v>0.34399999999999997</v>
      </c>
    </row>
    <row r="28" spans="1:23" x14ac:dyDescent="0.25">
      <c r="B28" s="31" t="s">
        <v>41</v>
      </c>
      <c r="C28" s="31">
        <v>-1.2999999999999999E-2</v>
      </c>
      <c r="D28" s="31" t="s">
        <v>41</v>
      </c>
      <c r="E28" s="34">
        <v>4.8000000000000001E-2</v>
      </c>
      <c r="F28" s="31" t="s">
        <v>41</v>
      </c>
      <c r="G28" s="31">
        <v>9.8000000000000004E-2</v>
      </c>
      <c r="H28" s="31" t="s">
        <v>41</v>
      </c>
      <c r="I28" s="34">
        <v>-8.1000000000000003E-2</v>
      </c>
      <c r="K28" s="35"/>
      <c r="P28" s="31" t="s">
        <v>41</v>
      </c>
      <c r="Q28" s="31">
        <v>0.157</v>
      </c>
      <c r="R28" s="31" t="s">
        <v>41</v>
      </c>
      <c r="S28" s="31">
        <v>0.58299999999999996</v>
      </c>
      <c r="T28" s="31" t="s">
        <v>41</v>
      </c>
      <c r="U28" s="31">
        <v>-7.6999999999999999E-2</v>
      </c>
      <c r="V28" s="31" t="s">
        <v>41</v>
      </c>
      <c r="W28" s="31">
        <v>-2.3E-2</v>
      </c>
    </row>
    <row r="29" spans="1:23" x14ac:dyDescent="0.25">
      <c r="E29" s="35"/>
      <c r="L29" s="31" t="s">
        <v>18</v>
      </c>
      <c r="M29" s="31">
        <v>1.1779999999999999</v>
      </c>
    </row>
    <row r="30" spans="1:23" x14ac:dyDescent="0.25">
      <c r="E30" s="35"/>
      <c r="L30" s="31" t="s">
        <v>42</v>
      </c>
      <c r="M30" s="31">
        <v>-0.13700000000000001</v>
      </c>
    </row>
    <row r="31" spans="1:23" x14ac:dyDescent="0.25">
      <c r="B31" s="31" t="s">
        <v>12</v>
      </c>
      <c r="C31" s="31">
        <v>50.4</v>
      </c>
    </row>
    <row r="32" spans="1:23" x14ac:dyDescent="0.25">
      <c r="B32" s="31" t="s">
        <v>13</v>
      </c>
      <c r="C32" s="31">
        <v>10.4</v>
      </c>
    </row>
    <row r="34" spans="2:141" x14ac:dyDescent="0.25">
      <c r="B34" s="31" t="s">
        <v>8</v>
      </c>
      <c r="C34" s="31">
        <v>3.4260000000000002</v>
      </c>
      <c r="D34" s="31" t="s">
        <v>8</v>
      </c>
      <c r="E34" s="31">
        <v>0.76900000000000002</v>
      </c>
      <c r="F34" s="31" t="s">
        <v>8</v>
      </c>
      <c r="G34" s="31">
        <v>3.71</v>
      </c>
      <c r="L34" s="31" t="s">
        <v>8</v>
      </c>
      <c r="M34" s="31">
        <v>24.016999999999999</v>
      </c>
      <c r="P34" s="31" t="s">
        <v>8</v>
      </c>
      <c r="Q34" s="31">
        <v>29.96</v>
      </c>
      <c r="R34" s="31" t="s">
        <v>8</v>
      </c>
      <c r="S34" s="31">
        <v>59.639000000000003</v>
      </c>
      <c r="V34" s="31" t="s">
        <v>8</v>
      </c>
      <c r="W34" s="31">
        <v>11.801</v>
      </c>
    </row>
    <row r="35" spans="2:141" x14ac:dyDescent="0.25">
      <c r="B35" s="31" t="s">
        <v>9</v>
      </c>
      <c r="C35" s="31">
        <v>5.2640000000000002</v>
      </c>
      <c r="D35" s="31" t="s">
        <v>9</v>
      </c>
      <c r="E35" s="31">
        <v>2.6040000000000001</v>
      </c>
      <c r="F35" s="31" t="s">
        <v>9</v>
      </c>
      <c r="G35" s="31">
        <v>7.6539999999999999</v>
      </c>
      <c r="L35" s="31" t="s">
        <v>9</v>
      </c>
      <c r="M35" s="31">
        <v>35.801000000000002</v>
      </c>
      <c r="P35" s="31" t="s">
        <v>9</v>
      </c>
      <c r="Q35" s="31">
        <v>42.234999999999999</v>
      </c>
      <c r="R35" s="31" t="s">
        <v>9</v>
      </c>
      <c r="S35" s="31">
        <v>92.462999999999994</v>
      </c>
      <c r="V35" s="31" t="s">
        <v>9</v>
      </c>
      <c r="W35" s="31">
        <v>15.372</v>
      </c>
    </row>
    <row r="36" spans="2:141" x14ac:dyDescent="0.25">
      <c r="B36" s="31" t="s">
        <v>10</v>
      </c>
      <c r="C36" s="31">
        <v>5.8979999999999997</v>
      </c>
      <c r="D36" s="31" t="s">
        <v>10</v>
      </c>
      <c r="E36" s="31">
        <v>8.968</v>
      </c>
      <c r="F36" s="31" t="s">
        <v>10</v>
      </c>
      <c r="G36" s="31">
        <v>20.408000000000001</v>
      </c>
      <c r="L36" s="31" t="s">
        <v>10</v>
      </c>
      <c r="M36" s="31">
        <v>47.802999999999997</v>
      </c>
      <c r="P36" s="31" t="s">
        <v>10</v>
      </c>
      <c r="Q36" s="31">
        <v>68.138000000000005</v>
      </c>
      <c r="R36" s="31" t="s">
        <v>10</v>
      </c>
      <c r="S36" s="31">
        <v>183.679</v>
      </c>
      <c r="V36" s="31" t="s">
        <v>10</v>
      </c>
      <c r="W36" s="31">
        <v>16.725000000000001</v>
      </c>
    </row>
    <row r="37" spans="2:141" x14ac:dyDescent="0.25">
      <c r="B37" s="31" t="s">
        <v>11</v>
      </c>
      <c r="D37" s="31" t="s">
        <v>11</v>
      </c>
      <c r="F37" s="31" t="s">
        <v>11</v>
      </c>
      <c r="L37" s="31" t="s">
        <v>11</v>
      </c>
      <c r="P37" s="31" t="s">
        <v>11</v>
      </c>
      <c r="R37" s="31" t="s">
        <v>11</v>
      </c>
      <c r="V37" s="31" t="s">
        <v>11</v>
      </c>
    </row>
    <row r="38" spans="2:141" x14ac:dyDescent="0.25">
      <c r="B38" s="31" t="s">
        <v>4</v>
      </c>
      <c r="C38" s="31">
        <v>1.35</v>
      </c>
      <c r="D38" s="31" t="s">
        <v>4</v>
      </c>
      <c r="E38" s="31">
        <v>1.2130000000000001</v>
      </c>
      <c r="F38" s="31" t="s">
        <v>4</v>
      </c>
      <c r="G38" s="31">
        <v>3.698</v>
      </c>
      <c r="L38" s="31" t="s">
        <v>4</v>
      </c>
      <c r="M38" s="31">
        <v>5.5990000000000002</v>
      </c>
      <c r="P38" s="31" t="s">
        <v>4</v>
      </c>
      <c r="Q38" s="31">
        <v>9.1519999999999992</v>
      </c>
      <c r="R38" s="31" t="s">
        <v>4</v>
      </c>
      <c r="S38" s="31">
        <v>16.591999999999999</v>
      </c>
      <c r="V38" s="31" t="s">
        <v>4</v>
      </c>
      <c r="W38" s="31">
        <v>3.0640000000000001</v>
      </c>
    </row>
    <row r="39" spans="2:141" x14ac:dyDescent="0.25">
      <c r="B39" s="31" t="s">
        <v>5</v>
      </c>
      <c r="C39" s="31">
        <v>1.7110000000000001</v>
      </c>
      <c r="D39" s="31" t="s">
        <v>5</v>
      </c>
      <c r="E39" s="31">
        <v>1.4079999999999999</v>
      </c>
      <c r="F39" s="31" t="s">
        <v>5</v>
      </c>
      <c r="G39" s="31">
        <v>3.4380000000000002</v>
      </c>
      <c r="L39" s="31" t="s">
        <v>5</v>
      </c>
      <c r="M39" s="31">
        <v>7.3780000000000001</v>
      </c>
      <c r="P39" s="31" t="s">
        <v>5</v>
      </c>
      <c r="Q39" s="31">
        <v>10.106999999999999</v>
      </c>
      <c r="R39" s="31" t="s">
        <v>5</v>
      </c>
      <c r="S39" s="31">
        <v>21.341000000000001</v>
      </c>
      <c r="V39" s="31" t="s">
        <v>5</v>
      </c>
      <c r="W39" s="31">
        <v>3.9239999999999999</v>
      </c>
    </row>
    <row r="40" spans="2:141" x14ac:dyDescent="0.25">
      <c r="B40" s="31" t="s">
        <v>6</v>
      </c>
      <c r="C40" s="31">
        <v>0.47</v>
      </c>
      <c r="D40" s="31" t="s">
        <v>6</v>
      </c>
      <c r="E40" s="31">
        <v>4.6989999999999998</v>
      </c>
      <c r="F40" s="31" t="s">
        <v>6</v>
      </c>
      <c r="G40" s="31">
        <v>9.7279999999999998</v>
      </c>
      <c r="L40" s="31" t="s">
        <v>6</v>
      </c>
      <c r="M40" s="31">
        <v>8.7100000000000009</v>
      </c>
      <c r="P40" s="31" t="s">
        <v>6</v>
      </c>
      <c r="Q40" s="31">
        <v>16.376999999999999</v>
      </c>
      <c r="R40" s="31" t="s">
        <v>6</v>
      </c>
      <c r="S40" s="31">
        <v>53.304000000000002</v>
      </c>
      <c r="V40" s="31" t="s">
        <v>6</v>
      </c>
      <c r="W40" s="31">
        <v>2.7530000000000001</v>
      </c>
    </row>
    <row r="41" spans="2:141" x14ac:dyDescent="0.25">
      <c r="B41" s="31" t="s">
        <v>7</v>
      </c>
      <c r="C41" s="31">
        <v>0.39300000000000002</v>
      </c>
      <c r="D41" s="31" t="s">
        <v>7</v>
      </c>
      <c r="E41" s="31">
        <v>6.2809999999999997</v>
      </c>
      <c r="F41" s="31" t="s">
        <v>7</v>
      </c>
      <c r="G41" s="31">
        <v>8.8059999999999992</v>
      </c>
      <c r="H41" s="31" t="s">
        <v>3</v>
      </c>
      <c r="I41" s="31">
        <v>12.957000000000001</v>
      </c>
      <c r="J41" s="31" t="s">
        <v>3</v>
      </c>
      <c r="K41" s="31">
        <v>10.574</v>
      </c>
      <c r="L41" s="31" t="s">
        <v>7</v>
      </c>
      <c r="M41" s="31">
        <v>10.153</v>
      </c>
      <c r="N41" s="31" t="s">
        <v>3</v>
      </c>
      <c r="O41" s="31">
        <v>6.4889999999999999</v>
      </c>
      <c r="P41" s="31" t="s">
        <v>7</v>
      </c>
      <c r="Q41" s="31">
        <v>18.564</v>
      </c>
      <c r="R41" s="31" t="s">
        <v>7</v>
      </c>
      <c r="S41" s="37">
        <v>53.1</v>
      </c>
      <c r="T41" s="31" t="s">
        <v>3</v>
      </c>
      <c r="U41" s="31">
        <v>8.4320000000000004</v>
      </c>
      <c r="V41" s="31" t="s">
        <v>7</v>
      </c>
      <c r="W41" s="31">
        <v>2.6709999999999998</v>
      </c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</row>
    <row r="42" spans="2:141" x14ac:dyDescent="0.25">
      <c r="S42" s="37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</row>
    <row r="43" spans="2:141" x14ac:dyDescent="0.25">
      <c r="B43" s="31" t="s">
        <v>24</v>
      </c>
      <c r="C43" s="42">
        <f>C24+(C25*($B$4-$C$31))+(C26*(($B$4-$C$31)^2))+(C27*($B$5-$C$32))+(C28*(($B$5-$C$32)^2))</f>
        <v>1.0703599999999993</v>
      </c>
      <c r="E43" s="42">
        <f>E24+(E25*($B$4-$C$31))+(E26*(($B$4-$C$31)^2))+(E27*($B$5-$C$32))+(E28*(($B$5-$C$32)^2))</f>
        <v>18.175920000000001</v>
      </c>
      <c r="F43" s="42"/>
      <c r="G43" s="42">
        <f>G24+(G25*($B$4-$C$31))+(G26*(($B$4-$C$31)^2))+(G27*($B$5-$C$32))+(G28*(($B$5-$C$32)^2))</f>
        <v>31.701520000000002</v>
      </c>
      <c r="I43" s="42">
        <f>I24+(I25*($B$4-$C$31))+(I26*(($B$4-$C$31)^2))+(I27*($B$5-$C$32))+(I28*(($B$5-$C$32)^2))</f>
        <v>66.15776000000001</v>
      </c>
      <c r="K43" s="42">
        <f>K24+(K25*($B$4-$C$31))+(K26*(($B$4-$C$31)^2))+(K27*($B$5-$C$32))+(K28*(($B$5-$C$32)^2))</f>
        <v>62.344880000000003</v>
      </c>
      <c r="L43" s="43"/>
      <c r="M43" s="42">
        <f>M24+(M25*($B$4-$C$31))+(M27*($B$5-$C$32))+(M29*B6)+(M30*(B4-$C$31)*(B6))</f>
        <v>44.620799999999996</v>
      </c>
      <c r="N43" s="44"/>
      <c r="O43" s="42">
        <f>O24+(O25*($B$4-$C$31))</f>
        <v>10.616399999999999</v>
      </c>
      <c r="P43" s="44"/>
      <c r="Q43" s="42">
        <f>Q24+(Q25*($B$4-$C$31))+(Q26*(($B$4-$C$31)^2))+(Q27*($B$5-$C$32))+(Q28*(($B$5-$C$32)^2))</f>
        <v>77.292839999999998</v>
      </c>
      <c r="R43" s="44"/>
      <c r="S43" s="42">
        <f>S24+(S25*($B$4-$C$31))+(S26*(($B$4-$C$31)^2))+(S27*($B$5-$C$32))+(S28*(($B$5-$C$32)^2))</f>
        <v>272.71636000000001</v>
      </c>
      <c r="T43" s="44"/>
      <c r="U43" s="42">
        <f>U24+(U25*($B$4-$C$31))+(U26*(($B$4-$C$31)^2))+(U27*($B$5-$C$32))+(U28*(($B$5-$C$32)^2))</f>
        <v>31.334639999999997</v>
      </c>
      <c r="V43" s="44"/>
      <c r="W43" s="42">
        <f>W24+(W25*($B$4-$C$31))+(W26*(($B$4-$C$31)^2))+(W27*($B$5-$C$32))+(W28*(($B$5-$C$32)^2))</f>
        <v>9.0789599999999986</v>
      </c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</row>
    <row r="44" spans="2:141" x14ac:dyDescent="0.25">
      <c r="B44" s="31" t="s">
        <v>20</v>
      </c>
      <c r="C44" s="32">
        <f>B8-C43</f>
        <v>-1.0703599999999993</v>
      </c>
      <c r="D44" s="32"/>
      <c r="E44" s="32">
        <f>B9-E43</f>
        <v>-18.175920000000001</v>
      </c>
      <c r="F44" s="32"/>
      <c r="G44" s="32">
        <f>B10-G43</f>
        <v>-31.701520000000002</v>
      </c>
      <c r="H44" s="32"/>
      <c r="I44" s="32">
        <f>B12-I43</f>
        <v>-66.15776000000001</v>
      </c>
      <c r="K44" s="32">
        <f>B13-K43</f>
        <v>-62.344880000000003</v>
      </c>
      <c r="M44" s="32">
        <f>B14-M43</f>
        <v>-44.620799999999996</v>
      </c>
      <c r="O44" s="32" t="e">
        <f>B15-O43</f>
        <v>#VALUE!</v>
      </c>
      <c r="Q44" s="32">
        <f>B17-Q43</f>
        <v>-77.292839999999998</v>
      </c>
      <c r="S44" s="32">
        <f>B18-S43</f>
        <v>-272.71636000000001</v>
      </c>
      <c r="U44" s="32">
        <f>B20-U43</f>
        <v>-31.334639999999997</v>
      </c>
      <c r="W44" s="32">
        <f>B21-W43</f>
        <v>-9.0789599999999986</v>
      </c>
    </row>
    <row r="45" spans="2:141" x14ac:dyDescent="0.25">
      <c r="C45" s="31">
        <f>+IF(C43&lt;$C$34,1,IF(C43&lt;$C$35,2,IF(C43&lt;$C$36,3,4)))</f>
        <v>1</v>
      </c>
      <c r="E45" s="31">
        <f>+IF(E43&lt;$E$34,1,IF(E43&lt;$E$35,2,IF(E43&lt;$E$36,3,4)))</f>
        <v>4</v>
      </c>
      <c r="G45" s="31">
        <f>+IF(G43&lt;$G$34,1,IF(G43&lt;$G$35,2,IF(G43&lt;$G$36,3,4)))</f>
        <v>4</v>
      </c>
      <c r="M45" s="31">
        <f>+IF(M43&lt;$M$34,1,IF(M43&lt;$M$35,2,IF(M43&lt;$M$36,3,4)))</f>
        <v>3</v>
      </c>
      <c r="Q45" s="31">
        <f>+IF(Q43&lt;$Q$34,1,IF(Q43&lt;$Q$35,2,IF(Q43&lt;$Q$36,3,4)))</f>
        <v>4</v>
      </c>
      <c r="S45" s="31">
        <f>+IF(S43&lt;$S$34,1,IF(S43&lt;$S$35,2,IF(S43&lt;$S$36,3,4)))</f>
        <v>4</v>
      </c>
      <c r="W45" s="31">
        <f>+IF(W43&lt;$W$34,1,IF(W43&lt;$W$35,2,IF(W43&lt;$W$36,3,4)))</f>
        <v>1</v>
      </c>
    </row>
    <row r="46" spans="2:141" x14ac:dyDescent="0.25">
      <c r="B46" s="31" t="s">
        <v>21</v>
      </c>
      <c r="C46" s="42">
        <f>+C44/(IF(C45=1,C38,IF(C45=2,C39,IF(C45=3,C40,IF(C45=4,C41)))))</f>
        <v>-0.79285925925925871</v>
      </c>
      <c r="E46" s="42">
        <f>+E44/(IF(E45=1,E38,IF(E45=2,E39,IF(E45=3,E40,IF(E45=4,E41)))))*-1</f>
        <v>2.8937939818500245</v>
      </c>
      <c r="G46" s="42">
        <f>+G44/(IF(G45=1,G38,IF(G45=2,G39,IF(G45=3,G40,IF(G45=4,G41)))))*-1</f>
        <v>3.5999909152850336</v>
      </c>
      <c r="I46" s="42">
        <f>+I44/I41</f>
        <v>-5.1059473643590341</v>
      </c>
      <c r="K46" s="42">
        <f>+K44/K41</f>
        <v>-5.8960544732362399</v>
      </c>
      <c r="M46" s="42">
        <f>+M44/(IF(M45=1,M38,IF(M45=2,M39,IF(M45=3,M40,IF(M45=4,M41)))))</f>
        <v>-5.1229391504018356</v>
      </c>
      <c r="N46" s="37"/>
      <c r="O46" s="42" t="e">
        <f>+O44/O41</f>
        <v>#VALUE!</v>
      </c>
      <c r="P46" s="37"/>
      <c r="Q46" s="42">
        <f>+Q44/(IF(Q45=1,Q38,IF(Q45=2,Q39,IF(Q45=3,Q40,IF(Q45=4,Q41)))))*-1</f>
        <v>4.1635875888817067</v>
      </c>
      <c r="R46" s="37"/>
      <c r="S46" s="42">
        <f>+S44/(IF(S45=1,S38,IF(S45=2,S39,IF(S45=3,S40,IF(S45=4,S41)))))*-1</f>
        <v>5.13590131826742</v>
      </c>
      <c r="T46" s="37"/>
      <c r="U46" s="42">
        <f>+U44/U41</f>
        <v>-3.7161574952561662</v>
      </c>
      <c r="V46" s="37"/>
      <c r="W46" s="42">
        <f>+W44/(IF(W45=1,W38,IF(W45=2,W39,IF(W45=3,W40,IF(W45=4,W41)))))</f>
        <v>-2.9631070496083547</v>
      </c>
      <c r="X46" s="37"/>
      <c r="Y46" s="37"/>
      <c r="Z46" s="37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</row>
    <row r="47" spans="2:141" x14ac:dyDescent="0.25">
      <c r="B47" s="31" t="s">
        <v>22</v>
      </c>
      <c r="C47" s="31">
        <f>+VLOOKUP(C46,C49:D227,2,TRUE)</f>
        <v>16</v>
      </c>
      <c r="E47" s="31">
        <f>+VLOOKUP(E46,E49:F227,2,TRUE)</f>
        <v>100</v>
      </c>
      <c r="G47" s="45">
        <f>+NORMSDIST(G46)*100</f>
        <v>99.984088585079689</v>
      </c>
      <c r="I47" s="45">
        <f>+NORMSDIST(I46)*100</f>
        <v>1.6457065344511752E-5</v>
      </c>
      <c r="K47" s="45">
        <f>+NORMSDIST(K46)*100</f>
        <v>1.8614805658416567E-7</v>
      </c>
      <c r="L47" s="46"/>
      <c r="M47" s="45">
        <f>+NORMSDIST(M46)*100</f>
        <v>1.5040472346144033E-5</v>
      </c>
      <c r="N47" s="37"/>
      <c r="O47" s="45" t="e">
        <f>+NORMSDIST(O46)*100</f>
        <v>#VALUE!</v>
      </c>
      <c r="P47" s="37"/>
      <c r="Q47" s="45">
        <f>+NORMSDIST(Q46)*100</f>
        <v>99.998433571170892</v>
      </c>
      <c r="R47" s="37"/>
      <c r="S47" s="45">
        <f>+NORMSDIST(S46)*100</f>
        <v>99.99998596025101</v>
      </c>
      <c r="T47" s="37"/>
      <c r="U47" s="45">
        <f>+NORMSDIST(U46)*100</f>
        <v>1.0113776189427926E-2</v>
      </c>
      <c r="V47" s="37"/>
      <c r="W47" s="45">
        <f>+NORMSDIST(W46)*100</f>
        <v>0.15227531691428253</v>
      </c>
      <c r="X47" s="37"/>
      <c r="Y47" s="37"/>
      <c r="Z47" s="37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</row>
    <row r="48" spans="2:141" x14ac:dyDescent="0.25">
      <c r="G48" s="45"/>
      <c r="I48" s="45"/>
      <c r="K48" s="45"/>
      <c r="L48" s="46"/>
      <c r="M48" s="45"/>
      <c r="N48" s="37"/>
      <c r="O48" s="45"/>
      <c r="P48" s="37"/>
      <c r="Q48" s="45"/>
      <c r="R48" s="37"/>
      <c r="S48" s="45"/>
      <c r="T48" s="37"/>
      <c r="U48" s="45"/>
      <c r="V48" s="37"/>
      <c r="W48" s="45"/>
      <c r="X48" s="37"/>
      <c r="Y48" s="37"/>
      <c r="Z48" s="37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</row>
    <row r="49" spans="3:141" x14ac:dyDescent="0.25">
      <c r="C49" s="31">
        <f t="shared" ref="C49:C66" si="0">+C50-0.5</f>
        <v>-15.083999999999996</v>
      </c>
      <c r="D49" s="31">
        <v>0</v>
      </c>
      <c r="E49" s="31">
        <f t="shared" ref="E49:E76" si="1">+E50-1</f>
        <v>-36.885100000000001</v>
      </c>
      <c r="F49" s="31">
        <v>0</v>
      </c>
      <c r="G49" s="45"/>
      <c r="I49" s="45"/>
      <c r="K49" s="45"/>
      <c r="L49" s="46"/>
      <c r="M49" s="45"/>
      <c r="N49" s="37"/>
      <c r="O49" s="45"/>
      <c r="P49" s="37"/>
      <c r="Q49" s="45"/>
      <c r="R49" s="37"/>
      <c r="S49" s="45"/>
      <c r="T49" s="37"/>
      <c r="U49" s="45"/>
      <c r="V49" s="37"/>
      <c r="W49" s="45"/>
      <c r="X49" s="37"/>
      <c r="Y49" s="37"/>
      <c r="Z49" s="37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</row>
    <row r="50" spans="3:141" x14ac:dyDescent="0.25">
      <c r="C50" s="31">
        <f t="shared" si="0"/>
        <v>-14.583999999999996</v>
      </c>
      <c r="D50" s="31">
        <v>0</v>
      </c>
      <c r="E50" s="31">
        <f t="shared" si="1"/>
        <v>-35.885100000000001</v>
      </c>
      <c r="F50" s="31">
        <v>0</v>
      </c>
      <c r="G50" s="45"/>
      <c r="I50" s="45"/>
      <c r="K50" s="45"/>
      <c r="L50" s="46"/>
      <c r="M50" s="45"/>
      <c r="N50" s="37"/>
      <c r="O50" s="45"/>
      <c r="P50" s="37"/>
      <c r="Q50" s="45"/>
      <c r="R50" s="37"/>
      <c r="S50" s="45"/>
      <c r="T50" s="37"/>
      <c r="U50" s="45"/>
      <c r="V50" s="37"/>
      <c r="W50" s="45"/>
      <c r="X50" s="37"/>
      <c r="Y50" s="37"/>
      <c r="Z50" s="37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</row>
    <row r="51" spans="3:141" x14ac:dyDescent="0.25">
      <c r="C51" s="31">
        <f t="shared" si="0"/>
        <v>-14.083999999999996</v>
      </c>
      <c r="D51" s="31">
        <v>0</v>
      </c>
      <c r="E51" s="31">
        <f t="shared" si="1"/>
        <v>-34.885100000000001</v>
      </c>
      <c r="F51" s="31">
        <v>0</v>
      </c>
      <c r="G51" s="45"/>
      <c r="I51" s="45"/>
      <c r="K51" s="45"/>
      <c r="L51" s="46"/>
      <c r="M51" s="45"/>
      <c r="N51" s="37"/>
      <c r="O51" s="45"/>
      <c r="P51" s="37"/>
      <c r="Q51" s="45"/>
      <c r="R51" s="37"/>
      <c r="S51" s="45"/>
      <c r="T51" s="37"/>
      <c r="U51" s="45"/>
      <c r="V51" s="37"/>
      <c r="W51" s="45"/>
      <c r="X51" s="37"/>
      <c r="Y51" s="37"/>
      <c r="Z51" s="37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</row>
    <row r="52" spans="3:141" x14ac:dyDescent="0.25">
      <c r="C52" s="31">
        <f t="shared" si="0"/>
        <v>-13.583999999999996</v>
      </c>
      <c r="D52" s="31">
        <v>0</v>
      </c>
      <c r="E52" s="31">
        <f t="shared" si="1"/>
        <v>-33.885100000000001</v>
      </c>
      <c r="F52" s="31">
        <v>0</v>
      </c>
      <c r="G52" s="45"/>
      <c r="I52" s="45"/>
      <c r="K52" s="45"/>
      <c r="L52" s="46"/>
      <c r="M52" s="45"/>
      <c r="N52" s="37"/>
      <c r="O52" s="45"/>
      <c r="P52" s="37"/>
      <c r="Q52" s="45"/>
      <c r="R52" s="37"/>
      <c r="S52" s="45"/>
      <c r="T52" s="37"/>
      <c r="U52" s="45"/>
      <c r="V52" s="37"/>
      <c r="W52" s="45"/>
      <c r="X52" s="37"/>
      <c r="Y52" s="37"/>
      <c r="Z52" s="37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</row>
    <row r="53" spans="3:141" x14ac:dyDescent="0.25">
      <c r="C53" s="31">
        <f t="shared" si="0"/>
        <v>-13.083999999999996</v>
      </c>
      <c r="D53" s="31">
        <v>0</v>
      </c>
      <c r="E53" s="31">
        <f t="shared" si="1"/>
        <v>-32.885100000000001</v>
      </c>
      <c r="F53" s="31">
        <v>0</v>
      </c>
      <c r="G53" s="45"/>
      <c r="I53" s="45"/>
      <c r="K53" s="45"/>
      <c r="L53" s="46"/>
      <c r="M53" s="45"/>
      <c r="N53" s="37"/>
      <c r="O53" s="45"/>
      <c r="P53" s="37"/>
      <c r="Q53" s="45"/>
      <c r="R53" s="37"/>
      <c r="S53" s="45"/>
      <c r="T53" s="37"/>
      <c r="U53" s="45"/>
      <c r="V53" s="37"/>
      <c r="W53" s="45"/>
      <c r="X53" s="37"/>
      <c r="Y53" s="37"/>
      <c r="Z53" s="37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</row>
    <row r="54" spans="3:141" x14ac:dyDescent="0.25">
      <c r="C54" s="31">
        <f t="shared" si="0"/>
        <v>-12.583999999999996</v>
      </c>
      <c r="D54" s="31">
        <v>0</v>
      </c>
      <c r="E54" s="31">
        <f t="shared" si="1"/>
        <v>-31.885100000000001</v>
      </c>
      <c r="F54" s="31">
        <v>0</v>
      </c>
      <c r="G54" s="45"/>
      <c r="I54" s="45"/>
      <c r="K54" s="45"/>
      <c r="L54" s="46"/>
      <c r="M54" s="45"/>
      <c r="N54" s="37"/>
      <c r="O54" s="45"/>
      <c r="P54" s="37"/>
      <c r="Q54" s="45"/>
      <c r="R54" s="37"/>
      <c r="S54" s="45"/>
      <c r="T54" s="37"/>
      <c r="U54" s="45"/>
      <c r="V54" s="37"/>
      <c r="W54" s="45"/>
      <c r="X54" s="37"/>
      <c r="Y54" s="37"/>
      <c r="Z54" s="37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</row>
    <row r="55" spans="3:141" x14ac:dyDescent="0.25">
      <c r="C55" s="31">
        <f t="shared" si="0"/>
        <v>-12.083999999999996</v>
      </c>
      <c r="D55" s="31">
        <v>0</v>
      </c>
      <c r="E55" s="31">
        <f t="shared" si="1"/>
        <v>-30.885100000000001</v>
      </c>
      <c r="F55" s="31">
        <v>0</v>
      </c>
      <c r="G55" s="45"/>
      <c r="I55" s="45"/>
      <c r="K55" s="45"/>
      <c r="L55" s="46"/>
      <c r="M55" s="45"/>
      <c r="N55" s="37"/>
      <c r="O55" s="45"/>
      <c r="P55" s="37"/>
      <c r="Q55" s="45"/>
      <c r="R55" s="37"/>
      <c r="S55" s="45"/>
      <c r="T55" s="37"/>
      <c r="U55" s="45"/>
      <c r="V55" s="37"/>
      <c r="W55" s="45"/>
      <c r="X55" s="37"/>
      <c r="Y55" s="37"/>
      <c r="Z55" s="37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</row>
    <row r="56" spans="3:141" x14ac:dyDescent="0.25">
      <c r="C56" s="31">
        <f t="shared" si="0"/>
        <v>-11.583999999999996</v>
      </c>
      <c r="D56" s="31">
        <v>0</v>
      </c>
      <c r="E56" s="31">
        <f t="shared" si="1"/>
        <v>-29.885100000000001</v>
      </c>
      <c r="F56" s="31">
        <v>0</v>
      </c>
      <c r="G56" s="45"/>
      <c r="I56" s="45"/>
      <c r="K56" s="45"/>
      <c r="L56" s="46"/>
      <c r="M56" s="45"/>
      <c r="N56" s="37"/>
      <c r="O56" s="45"/>
      <c r="P56" s="37"/>
      <c r="Q56" s="45"/>
      <c r="R56" s="37"/>
      <c r="S56" s="45"/>
      <c r="T56" s="37"/>
      <c r="U56" s="45"/>
      <c r="V56" s="37"/>
      <c r="W56" s="45"/>
      <c r="X56" s="37"/>
      <c r="Y56" s="37"/>
      <c r="Z56" s="37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</row>
    <row r="57" spans="3:141" x14ac:dyDescent="0.25">
      <c r="C57" s="31">
        <f t="shared" si="0"/>
        <v>-11.083999999999996</v>
      </c>
      <c r="D57" s="31">
        <v>0</v>
      </c>
      <c r="E57" s="31">
        <f t="shared" si="1"/>
        <v>-28.885100000000001</v>
      </c>
      <c r="F57" s="31">
        <v>0</v>
      </c>
      <c r="G57" s="45"/>
      <c r="I57" s="45"/>
      <c r="K57" s="45"/>
      <c r="L57" s="46"/>
      <c r="M57" s="45"/>
      <c r="N57" s="37"/>
      <c r="O57" s="45"/>
      <c r="P57" s="37"/>
      <c r="Q57" s="45"/>
      <c r="R57" s="37"/>
      <c r="S57" s="45"/>
      <c r="T57" s="37"/>
      <c r="U57" s="45"/>
      <c r="V57" s="37"/>
      <c r="W57" s="45"/>
      <c r="X57" s="37"/>
      <c r="Y57" s="37"/>
      <c r="Z57" s="37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</row>
    <row r="58" spans="3:141" x14ac:dyDescent="0.25">
      <c r="C58" s="31">
        <f t="shared" si="0"/>
        <v>-10.583999999999996</v>
      </c>
      <c r="D58" s="31">
        <v>0</v>
      </c>
      <c r="E58" s="31">
        <f t="shared" si="1"/>
        <v>-27.885100000000001</v>
      </c>
      <c r="F58" s="31">
        <v>0</v>
      </c>
      <c r="G58" s="45"/>
      <c r="I58" s="45"/>
      <c r="K58" s="45"/>
      <c r="L58" s="46"/>
      <c r="M58" s="45"/>
      <c r="N58" s="37"/>
      <c r="O58" s="45"/>
      <c r="P58" s="37"/>
      <c r="Q58" s="45"/>
      <c r="R58" s="37"/>
      <c r="S58" s="45"/>
      <c r="T58" s="37"/>
      <c r="U58" s="45"/>
      <c r="V58" s="37"/>
      <c r="W58" s="45"/>
      <c r="X58" s="37"/>
      <c r="Y58" s="37"/>
      <c r="Z58" s="37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</row>
    <row r="59" spans="3:141" x14ac:dyDescent="0.25">
      <c r="C59" s="31">
        <f t="shared" si="0"/>
        <v>-10.083999999999996</v>
      </c>
      <c r="D59" s="31">
        <v>0</v>
      </c>
      <c r="E59" s="31">
        <f t="shared" si="1"/>
        <v>-26.885100000000001</v>
      </c>
      <c r="F59" s="31">
        <v>0</v>
      </c>
      <c r="G59" s="45"/>
      <c r="I59" s="45"/>
      <c r="K59" s="45"/>
      <c r="L59" s="46"/>
      <c r="M59" s="45"/>
      <c r="N59" s="37"/>
      <c r="O59" s="45"/>
      <c r="P59" s="37"/>
      <c r="Q59" s="45"/>
      <c r="R59" s="37"/>
      <c r="S59" s="45"/>
      <c r="T59" s="37"/>
      <c r="U59" s="45"/>
      <c r="V59" s="37"/>
      <c r="W59" s="45"/>
      <c r="X59" s="37"/>
      <c r="Y59" s="37"/>
      <c r="Z59" s="37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</row>
    <row r="60" spans="3:141" x14ac:dyDescent="0.25">
      <c r="C60" s="31">
        <f t="shared" si="0"/>
        <v>-9.5839999999999961</v>
      </c>
      <c r="D60" s="31">
        <v>0</v>
      </c>
      <c r="E60" s="31">
        <f t="shared" si="1"/>
        <v>-25.885100000000001</v>
      </c>
      <c r="F60" s="31">
        <v>0</v>
      </c>
      <c r="G60" s="45"/>
      <c r="I60" s="45"/>
      <c r="K60" s="45"/>
      <c r="L60" s="46"/>
      <c r="M60" s="45"/>
      <c r="N60" s="37"/>
      <c r="O60" s="45"/>
      <c r="P60" s="37"/>
      <c r="Q60" s="45"/>
      <c r="R60" s="37"/>
      <c r="S60" s="45"/>
      <c r="T60" s="37"/>
      <c r="U60" s="45"/>
      <c r="V60" s="37"/>
      <c r="W60" s="45"/>
      <c r="X60" s="37"/>
      <c r="Y60" s="37"/>
      <c r="Z60" s="37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</row>
    <row r="61" spans="3:141" x14ac:dyDescent="0.25">
      <c r="C61" s="31">
        <f t="shared" si="0"/>
        <v>-9.0839999999999961</v>
      </c>
      <c r="D61" s="31">
        <v>0</v>
      </c>
      <c r="E61" s="31">
        <f t="shared" si="1"/>
        <v>-24.885100000000001</v>
      </c>
      <c r="F61" s="31">
        <v>0</v>
      </c>
      <c r="G61" s="45"/>
      <c r="I61" s="45"/>
      <c r="K61" s="45"/>
      <c r="L61" s="46"/>
      <c r="M61" s="45"/>
      <c r="N61" s="37"/>
      <c r="O61" s="45"/>
      <c r="P61" s="37"/>
      <c r="Q61" s="45"/>
      <c r="R61" s="37"/>
      <c r="S61" s="45"/>
      <c r="T61" s="37"/>
      <c r="U61" s="45"/>
      <c r="V61" s="37"/>
      <c r="W61" s="45"/>
      <c r="X61" s="37"/>
      <c r="Y61" s="37"/>
      <c r="Z61" s="37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</row>
    <row r="62" spans="3:141" x14ac:dyDescent="0.25">
      <c r="C62" s="31">
        <f t="shared" si="0"/>
        <v>-8.5839999999999961</v>
      </c>
      <c r="D62" s="31">
        <v>0</v>
      </c>
      <c r="E62" s="31">
        <f t="shared" si="1"/>
        <v>-23.885100000000001</v>
      </c>
      <c r="F62" s="31">
        <v>0</v>
      </c>
      <c r="G62" s="45"/>
      <c r="I62" s="45"/>
      <c r="K62" s="45"/>
      <c r="L62" s="46"/>
      <c r="M62" s="45"/>
      <c r="N62" s="37"/>
      <c r="O62" s="45"/>
      <c r="P62" s="37"/>
      <c r="Q62" s="45"/>
      <c r="R62" s="37"/>
      <c r="S62" s="45"/>
      <c r="T62" s="37"/>
      <c r="U62" s="45"/>
      <c r="V62" s="37"/>
      <c r="W62" s="45"/>
      <c r="X62" s="37"/>
      <c r="Y62" s="37"/>
      <c r="Z62" s="37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</row>
    <row r="63" spans="3:141" x14ac:dyDescent="0.25">
      <c r="C63" s="31">
        <f t="shared" si="0"/>
        <v>-8.0839999999999961</v>
      </c>
      <c r="D63" s="31">
        <v>0</v>
      </c>
      <c r="E63" s="31">
        <f t="shared" si="1"/>
        <v>-22.885100000000001</v>
      </c>
      <c r="F63" s="31">
        <v>0</v>
      </c>
      <c r="G63" s="45"/>
      <c r="I63" s="45"/>
      <c r="K63" s="45"/>
      <c r="L63" s="46"/>
      <c r="M63" s="45"/>
      <c r="N63" s="37"/>
      <c r="O63" s="45"/>
      <c r="P63" s="37"/>
      <c r="Q63" s="45"/>
      <c r="R63" s="37"/>
      <c r="S63" s="45"/>
      <c r="T63" s="37"/>
      <c r="U63" s="45"/>
      <c r="V63" s="37"/>
      <c r="W63" s="45"/>
      <c r="X63" s="37"/>
      <c r="Y63" s="37"/>
      <c r="Z63" s="37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</row>
    <row r="64" spans="3:141" x14ac:dyDescent="0.25">
      <c r="C64" s="31">
        <f t="shared" si="0"/>
        <v>-7.5839999999999961</v>
      </c>
      <c r="D64" s="31">
        <v>0</v>
      </c>
      <c r="E64" s="31">
        <f t="shared" si="1"/>
        <v>-21.885100000000001</v>
      </c>
      <c r="F64" s="31">
        <v>0</v>
      </c>
      <c r="G64" s="45"/>
      <c r="I64" s="45"/>
      <c r="K64" s="45"/>
      <c r="L64" s="46"/>
      <c r="M64" s="45"/>
      <c r="N64" s="37"/>
      <c r="O64" s="45"/>
      <c r="P64" s="37"/>
      <c r="Q64" s="45"/>
      <c r="R64" s="37"/>
      <c r="S64" s="45"/>
      <c r="T64" s="37"/>
      <c r="U64" s="45"/>
      <c r="V64" s="37"/>
      <c r="W64" s="45"/>
      <c r="X64" s="37"/>
      <c r="Y64" s="37"/>
      <c r="Z64" s="37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</row>
    <row r="65" spans="3:141" x14ac:dyDescent="0.25">
      <c r="C65" s="31">
        <f t="shared" si="0"/>
        <v>-7.0839999999999961</v>
      </c>
      <c r="D65" s="31">
        <v>0</v>
      </c>
      <c r="E65" s="31">
        <f t="shared" si="1"/>
        <v>-20.885100000000001</v>
      </c>
      <c r="F65" s="31">
        <v>0</v>
      </c>
      <c r="G65" s="45"/>
      <c r="I65" s="45"/>
      <c r="K65" s="45"/>
      <c r="L65" s="46"/>
      <c r="M65" s="45"/>
      <c r="N65" s="37"/>
      <c r="O65" s="45"/>
      <c r="P65" s="37"/>
      <c r="Q65" s="45"/>
      <c r="R65" s="37"/>
      <c r="S65" s="45"/>
      <c r="T65" s="37"/>
      <c r="U65" s="45"/>
      <c r="V65" s="37"/>
      <c r="W65" s="45"/>
      <c r="X65" s="37"/>
      <c r="Y65" s="37"/>
      <c r="Z65" s="37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</row>
    <row r="66" spans="3:141" x14ac:dyDescent="0.25">
      <c r="C66" s="31">
        <f t="shared" si="0"/>
        <v>-6.5839999999999961</v>
      </c>
      <c r="D66" s="31">
        <v>0</v>
      </c>
      <c r="E66" s="31">
        <f t="shared" si="1"/>
        <v>-19.885100000000001</v>
      </c>
      <c r="F66" s="31">
        <v>0</v>
      </c>
      <c r="G66" s="45"/>
      <c r="I66" s="45"/>
      <c r="K66" s="45"/>
      <c r="L66" s="46"/>
      <c r="M66" s="45"/>
      <c r="N66" s="37"/>
      <c r="O66" s="45"/>
      <c r="P66" s="37"/>
      <c r="Q66" s="45"/>
      <c r="R66" s="37"/>
      <c r="S66" s="45"/>
      <c r="T66" s="37"/>
      <c r="U66" s="45"/>
      <c r="V66" s="37"/>
      <c r="W66" s="45"/>
      <c r="X66" s="37"/>
      <c r="Y66" s="37"/>
      <c r="Z66" s="37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</row>
    <row r="67" spans="3:141" x14ac:dyDescent="0.25">
      <c r="C67" s="31">
        <f t="shared" ref="C67:C86" si="2">+C68-0.05</f>
        <v>-6.0839999999999961</v>
      </c>
      <c r="D67" s="31">
        <v>0</v>
      </c>
      <c r="E67" s="31">
        <f t="shared" si="1"/>
        <v>-18.885100000000001</v>
      </c>
      <c r="F67" s="31">
        <v>0</v>
      </c>
      <c r="G67" s="45"/>
      <c r="I67" s="45"/>
      <c r="K67" s="45"/>
      <c r="L67" s="46"/>
      <c r="M67" s="45"/>
      <c r="N67" s="37"/>
      <c r="O67" s="45"/>
      <c r="P67" s="37"/>
      <c r="Q67" s="45"/>
      <c r="R67" s="37"/>
      <c r="S67" s="45"/>
      <c r="T67" s="37"/>
      <c r="U67" s="45"/>
      <c r="V67" s="37"/>
      <c r="W67" s="45"/>
      <c r="X67" s="37"/>
      <c r="Y67" s="37"/>
      <c r="Z67" s="37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</row>
    <row r="68" spans="3:141" x14ac:dyDescent="0.25">
      <c r="C68" s="31">
        <f t="shared" si="2"/>
        <v>-6.0339999999999963</v>
      </c>
      <c r="D68" s="31">
        <v>0</v>
      </c>
      <c r="E68" s="31">
        <f t="shared" si="1"/>
        <v>-17.885100000000001</v>
      </c>
      <c r="F68" s="31">
        <v>0</v>
      </c>
      <c r="G68" s="45"/>
      <c r="I68" s="45"/>
      <c r="K68" s="45"/>
      <c r="L68" s="46"/>
      <c r="M68" s="45"/>
      <c r="N68" s="37"/>
      <c r="O68" s="45"/>
      <c r="P68" s="37"/>
      <c r="Q68" s="45"/>
      <c r="R68" s="37"/>
      <c r="S68" s="45"/>
      <c r="T68" s="37"/>
      <c r="U68" s="45"/>
      <c r="V68" s="37"/>
      <c r="W68" s="45"/>
      <c r="X68" s="37"/>
      <c r="Y68" s="37"/>
      <c r="Z68" s="37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</row>
    <row r="69" spans="3:141" x14ac:dyDescent="0.25">
      <c r="C69" s="31">
        <f t="shared" si="2"/>
        <v>-5.9839999999999964</v>
      </c>
      <c r="D69" s="31">
        <v>0</v>
      </c>
      <c r="E69" s="31">
        <f t="shared" si="1"/>
        <v>-16.885100000000001</v>
      </c>
      <c r="F69" s="31">
        <v>0</v>
      </c>
      <c r="G69" s="45"/>
      <c r="I69" s="45"/>
      <c r="K69" s="45"/>
      <c r="L69" s="46"/>
      <c r="M69" s="45"/>
      <c r="N69" s="37"/>
      <c r="O69" s="45"/>
      <c r="P69" s="37"/>
      <c r="Q69" s="45"/>
      <c r="R69" s="37"/>
      <c r="S69" s="45"/>
      <c r="T69" s="37"/>
      <c r="U69" s="45"/>
      <c r="V69" s="37"/>
      <c r="W69" s="45"/>
      <c r="X69" s="37"/>
      <c r="Y69" s="37"/>
      <c r="Z69" s="37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</row>
    <row r="70" spans="3:141" x14ac:dyDescent="0.25">
      <c r="C70" s="31">
        <f t="shared" si="2"/>
        <v>-5.9339999999999966</v>
      </c>
      <c r="D70" s="31">
        <v>0</v>
      </c>
      <c r="E70" s="31">
        <f t="shared" si="1"/>
        <v>-15.8851</v>
      </c>
      <c r="F70" s="31">
        <v>0</v>
      </c>
      <c r="G70" s="45"/>
      <c r="I70" s="45"/>
      <c r="K70" s="45"/>
      <c r="L70" s="46"/>
      <c r="M70" s="45"/>
      <c r="N70" s="37"/>
      <c r="O70" s="45"/>
      <c r="P70" s="37"/>
      <c r="Q70" s="45"/>
      <c r="R70" s="37"/>
      <c r="S70" s="45"/>
      <c r="T70" s="37"/>
      <c r="U70" s="45"/>
      <c r="V70" s="37"/>
      <c r="W70" s="45"/>
      <c r="X70" s="37"/>
      <c r="Y70" s="37"/>
      <c r="Z70" s="37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</row>
    <row r="71" spans="3:141" x14ac:dyDescent="0.25">
      <c r="C71" s="31">
        <f t="shared" si="2"/>
        <v>-5.8839999999999968</v>
      </c>
      <c r="D71" s="31">
        <v>0</v>
      </c>
      <c r="E71" s="31">
        <f t="shared" si="1"/>
        <v>-14.8851</v>
      </c>
      <c r="F71" s="31">
        <v>0</v>
      </c>
      <c r="G71" s="45"/>
      <c r="I71" s="45"/>
      <c r="K71" s="45"/>
      <c r="L71" s="46"/>
      <c r="M71" s="45"/>
      <c r="N71" s="37"/>
      <c r="O71" s="45"/>
      <c r="P71" s="37"/>
      <c r="Q71" s="45"/>
      <c r="R71" s="37"/>
      <c r="S71" s="45"/>
      <c r="T71" s="37"/>
      <c r="U71" s="45"/>
      <c r="V71" s="37"/>
      <c r="W71" s="45"/>
      <c r="X71" s="37"/>
      <c r="Y71" s="37"/>
      <c r="Z71" s="37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</row>
    <row r="72" spans="3:141" x14ac:dyDescent="0.25">
      <c r="C72" s="31">
        <f t="shared" si="2"/>
        <v>-5.833999999999997</v>
      </c>
      <c r="D72" s="31">
        <v>0</v>
      </c>
      <c r="E72" s="31">
        <f t="shared" si="1"/>
        <v>-13.8851</v>
      </c>
      <c r="F72" s="31">
        <v>0</v>
      </c>
      <c r="G72" s="45"/>
      <c r="I72" s="45"/>
      <c r="K72" s="45"/>
      <c r="L72" s="46"/>
      <c r="M72" s="45"/>
      <c r="N72" s="37"/>
      <c r="O72" s="45"/>
      <c r="P72" s="37"/>
      <c r="Q72" s="45"/>
      <c r="R72" s="37"/>
      <c r="S72" s="45"/>
      <c r="T72" s="37"/>
      <c r="U72" s="45"/>
      <c r="V72" s="37"/>
      <c r="W72" s="45"/>
      <c r="X72" s="37"/>
      <c r="Y72" s="37"/>
      <c r="Z72" s="37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</row>
    <row r="73" spans="3:141" x14ac:dyDescent="0.25">
      <c r="C73" s="31">
        <f t="shared" si="2"/>
        <v>-5.7839999999999971</v>
      </c>
      <c r="D73" s="31">
        <v>0</v>
      </c>
      <c r="E73" s="31">
        <f t="shared" si="1"/>
        <v>-12.8851</v>
      </c>
      <c r="F73" s="31">
        <v>0</v>
      </c>
      <c r="G73" s="45"/>
      <c r="I73" s="45"/>
      <c r="K73" s="45"/>
      <c r="L73" s="46"/>
      <c r="M73" s="45"/>
      <c r="N73" s="37"/>
      <c r="O73" s="45"/>
      <c r="P73" s="37"/>
      <c r="Q73" s="45"/>
      <c r="R73" s="37"/>
      <c r="S73" s="45"/>
      <c r="T73" s="37"/>
      <c r="U73" s="45"/>
      <c r="V73" s="37"/>
      <c r="W73" s="45"/>
      <c r="X73" s="37"/>
      <c r="Y73" s="37"/>
      <c r="Z73" s="37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</row>
    <row r="74" spans="3:141" x14ac:dyDescent="0.25">
      <c r="C74" s="31">
        <f t="shared" si="2"/>
        <v>-5.7339999999999973</v>
      </c>
      <c r="D74" s="31">
        <v>0</v>
      </c>
      <c r="E74" s="31">
        <f t="shared" si="1"/>
        <v>-11.8851</v>
      </c>
      <c r="F74" s="31">
        <v>0</v>
      </c>
      <c r="G74" s="45"/>
      <c r="I74" s="45"/>
      <c r="K74" s="45"/>
      <c r="L74" s="46"/>
      <c r="M74" s="45"/>
      <c r="N74" s="37"/>
      <c r="O74" s="45"/>
      <c r="P74" s="37"/>
      <c r="Q74" s="45"/>
      <c r="R74" s="37"/>
      <c r="S74" s="45"/>
      <c r="T74" s="37"/>
      <c r="U74" s="45"/>
      <c r="V74" s="37"/>
      <c r="W74" s="45"/>
      <c r="X74" s="37"/>
      <c r="Y74" s="37"/>
      <c r="Z74" s="37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</row>
    <row r="75" spans="3:141" x14ac:dyDescent="0.25">
      <c r="C75" s="31">
        <f t="shared" si="2"/>
        <v>-5.6839999999999975</v>
      </c>
      <c r="D75" s="31">
        <v>0</v>
      </c>
      <c r="E75" s="31">
        <f t="shared" si="1"/>
        <v>-10.8851</v>
      </c>
      <c r="F75" s="31">
        <v>0</v>
      </c>
      <c r="G75" s="45"/>
      <c r="I75" s="45"/>
      <c r="K75" s="45"/>
      <c r="L75" s="46"/>
      <c r="M75" s="45"/>
      <c r="N75" s="37"/>
      <c r="O75" s="45"/>
      <c r="P75" s="37"/>
      <c r="Q75" s="45"/>
      <c r="R75" s="37"/>
      <c r="S75" s="45"/>
      <c r="T75" s="37"/>
      <c r="U75" s="45"/>
      <c r="V75" s="37"/>
      <c r="W75" s="45"/>
      <c r="X75" s="37"/>
      <c r="Y75" s="37"/>
      <c r="Z75" s="37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</row>
    <row r="76" spans="3:141" x14ac:dyDescent="0.25">
      <c r="C76" s="31">
        <f t="shared" si="2"/>
        <v>-5.6339999999999977</v>
      </c>
      <c r="D76" s="31">
        <v>0</v>
      </c>
      <c r="E76" s="31">
        <f t="shared" si="1"/>
        <v>-9.8850999999999996</v>
      </c>
      <c r="F76" s="31">
        <v>0</v>
      </c>
      <c r="G76" s="45"/>
      <c r="I76" s="45"/>
      <c r="K76" s="45"/>
      <c r="L76" s="46"/>
      <c r="M76" s="45"/>
      <c r="N76" s="37"/>
      <c r="O76" s="45"/>
      <c r="P76" s="37"/>
      <c r="Q76" s="45"/>
      <c r="R76" s="37"/>
      <c r="S76" s="45"/>
      <c r="T76" s="37"/>
      <c r="U76" s="45"/>
      <c r="V76" s="37"/>
      <c r="W76" s="45"/>
      <c r="X76" s="37"/>
      <c r="Y76" s="37"/>
      <c r="Z76" s="37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</row>
    <row r="77" spans="3:141" x14ac:dyDescent="0.25">
      <c r="C77" s="31">
        <f t="shared" si="2"/>
        <v>-5.5839999999999979</v>
      </c>
      <c r="D77" s="31">
        <v>0</v>
      </c>
      <c r="E77" s="31">
        <f>+E78-1</f>
        <v>-8.8850999999999996</v>
      </c>
      <c r="F77" s="31">
        <v>0</v>
      </c>
      <c r="G77" s="45"/>
      <c r="I77" s="45"/>
      <c r="K77" s="45"/>
      <c r="L77" s="46"/>
      <c r="M77" s="45"/>
      <c r="N77" s="37"/>
      <c r="O77" s="45"/>
      <c r="P77" s="37"/>
      <c r="Q77" s="45"/>
      <c r="R77" s="37"/>
      <c r="S77" s="45"/>
      <c r="T77" s="37"/>
      <c r="U77" s="45"/>
      <c r="V77" s="37"/>
      <c r="W77" s="45"/>
      <c r="X77" s="37"/>
      <c r="Y77" s="37"/>
      <c r="Z77" s="37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</row>
    <row r="78" spans="3:141" x14ac:dyDescent="0.25">
      <c r="C78" s="31">
        <f t="shared" si="2"/>
        <v>-5.533999999999998</v>
      </c>
      <c r="D78" s="31">
        <v>0</v>
      </c>
      <c r="E78" s="31">
        <f t="shared" ref="E49:E86" si="3">+E79-0.5</f>
        <v>-7.8850999999999996</v>
      </c>
      <c r="F78" s="31">
        <v>0</v>
      </c>
      <c r="L78" s="46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</row>
    <row r="79" spans="3:141" x14ac:dyDescent="0.25">
      <c r="C79" s="31">
        <f t="shared" si="2"/>
        <v>-5.4839999999999982</v>
      </c>
      <c r="D79" s="31">
        <v>0</v>
      </c>
      <c r="E79" s="31">
        <f t="shared" si="3"/>
        <v>-7.3850999999999996</v>
      </c>
      <c r="F79" s="31">
        <v>0</v>
      </c>
    </row>
    <row r="80" spans="3:141" x14ac:dyDescent="0.25">
      <c r="C80" s="31">
        <f t="shared" si="2"/>
        <v>-5.4339999999999984</v>
      </c>
      <c r="D80" s="31">
        <v>0</v>
      </c>
      <c r="E80" s="31">
        <f t="shared" si="3"/>
        <v>-6.8850999999999996</v>
      </c>
      <c r="F80" s="31">
        <v>0</v>
      </c>
    </row>
    <row r="81" spans="1:6" x14ac:dyDescent="0.25">
      <c r="C81" s="31">
        <f t="shared" si="2"/>
        <v>-5.3839999999999986</v>
      </c>
      <c r="D81" s="31">
        <v>0</v>
      </c>
      <c r="E81" s="31">
        <f t="shared" si="3"/>
        <v>-6.3850999999999996</v>
      </c>
      <c r="F81" s="31">
        <v>0</v>
      </c>
    </row>
    <row r="82" spans="1:6" x14ac:dyDescent="0.25">
      <c r="A82" s="31" t="s">
        <v>16</v>
      </c>
      <c r="C82" s="31">
        <f t="shared" si="2"/>
        <v>-5.3339999999999987</v>
      </c>
      <c r="D82" s="31">
        <v>0</v>
      </c>
      <c r="E82" s="31">
        <f t="shared" si="3"/>
        <v>-5.8850999999999996</v>
      </c>
      <c r="F82" s="31">
        <v>0</v>
      </c>
    </row>
    <row r="83" spans="1:6" x14ac:dyDescent="0.25">
      <c r="A83" s="31" t="s">
        <v>17</v>
      </c>
      <c r="C83" s="31">
        <f t="shared" si="2"/>
        <v>-5.2839999999999989</v>
      </c>
      <c r="D83" s="31">
        <v>0</v>
      </c>
      <c r="E83" s="31">
        <f t="shared" si="3"/>
        <v>-5.3850999999999996</v>
      </c>
      <c r="F83" s="31">
        <v>0</v>
      </c>
    </row>
    <row r="84" spans="1:6" x14ac:dyDescent="0.25">
      <c r="C84" s="31">
        <f t="shared" si="2"/>
        <v>-5.2339999999999991</v>
      </c>
      <c r="D84" s="31">
        <v>0</v>
      </c>
      <c r="E84" s="31">
        <f t="shared" si="3"/>
        <v>-4.8850999999999996</v>
      </c>
      <c r="F84" s="31">
        <v>0</v>
      </c>
    </row>
    <row r="85" spans="1:6" x14ac:dyDescent="0.25">
      <c r="C85" s="31">
        <f t="shared" si="2"/>
        <v>-5.1839999999999993</v>
      </c>
      <c r="D85" s="31">
        <v>0</v>
      </c>
      <c r="E85" s="31">
        <f t="shared" si="3"/>
        <v>-4.3850999999999996</v>
      </c>
      <c r="F85" s="31">
        <v>0</v>
      </c>
    </row>
    <row r="86" spans="1:6" x14ac:dyDescent="0.25">
      <c r="C86" s="31">
        <f t="shared" si="2"/>
        <v>-5.1339999999999995</v>
      </c>
      <c r="D86" s="31">
        <v>0</v>
      </c>
      <c r="E86" s="31">
        <f t="shared" si="3"/>
        <v>-3.8851</v>
      </c>
      <c r="F86" s="31">
        <v>0</v>
      </c>
    </row>
    <row r="87" spans="1:6" x14ac:dyDescent="0.25">
      <c r="C87" s="31">
        <f>+C88-0.05</f>
        <v>-5.0839999999999996</v>
      </c>
      <c r="D87" s="31">
        <v>0</v>
      </c>
      <c r="E87" s="31">
        <f>+E88-0.5</f>
        <v>-3.3851</v>
      </c>
      <c r="F87" s="31">
        <v>0</v>
      </c>
    </row>
    <row r="88" spans="1:6" x14ac:dyDescent="0.25">
      <c r="A88" s="31" t="s">
        <v>27</v>
      </c>
      <c r="C88" s="31">
        <v>-5.0339999999999998</v>
      </c>
      <c r="D88" s="31">
        <v>1</v>
      </c>
      <c r="E88" s="31">
        <v>-2.8851</v>
      </c>
      <c r="F88" s="31">
        <v>1</v>
      </c>
    </row>
    <row r="89" spans="1:6" x14ac:dyDescent="0.25">
      <c r="C89" s="31">
        <v>-2.8031000000000001</v>
      </c>
      <c r="D89" s="31">
        <v>2</v>
      </c>
      <c r="E89" s="31">
        <v>-2.6137000000000001</v>
      </c>
      <c r="F89" s="31">
        <v>2</v>
      </c>
    </row>
    <row r="90" spans="1:6" x14ac:dyDescent="0.25">
      <c r="C90" s="31">
        <v>-2.72</v>
      </c>
      <c r="D90" s="31">
        <v>3</v>
      </c>
      <c r="E90" s="31">
        <v>-2.4388000000000001</v>
      </c>
      <c r="F90" s="31">
        <v>3</v>
      </c>
    </row>
    <row r="91" spans="1:6" x14ac:dyDescent="0.25">
      <c r="C91" s="31">
        <v>-2.0272999999999999</v>
      </c>
      <c r="D91" s="31">
        <v>4</v>
      </c>
      <c r="E91" s="31">
        <v>-2.1433</v>
      </c>
      <c r="F91" s="31">
        <v>4</v>
      </c>
    </row>
    <row r="92" spans="1:6" x14ac:dyDescent="0.25">
      <c r="C92" s="31">
        <v>-1.9035</v>
      </c>
      <c r="D92" s="31">
        <v>5</v>
      </c>
      <c r="E92" s="31">
        <v>-2.0754999999999999</v>
      </c>
      <c r="F92" s="31">
        <v>5</v>
      </c>
    </row>
    <row r="93" spans="1:6" x14ac:dyDescent="0.25">
      <c r="C93" s="31">
        <v>-1.7304999999999999</v>
      </c>
      <c r="D93" s="31">
        <v>6</v>
      </c>
      <c r="E93" s="31">
        <v>-1.9253</v>
      </c>
      <c r="F93" s="31">
        <v>6</v>
      </c>
    </row>
    <row r="94" spans="1:6" x14ac:dyDescent="0.25">
      <c r="C94" s="31">
        <v>-1.629</v>
      </c>
      <c r="D94" s="31">
        <v>7</v>
      </c>
      <c r="E94" s="31">
        <v>-1.8546</v>
      </c>
      <c r="F94" s="31">
        <v>7</v>
      </c>
    </row>
    <row r="95" spans="1:6" x14ac:dyDescent="0.25">
      <c r="C95" s="31">
        <v>-1.5390999999999999</v>
      </c>
      <c r="D95" s="31">
        <v>8</v>
      </c>
      <c r="E95" s="31">
        <v>-1.7313000000000001</v>
      </c>
      <c r="F95" s="31">
        <v>8</v>
      </c>
    </row>
    <row r="96" spans="1:6" x14ac:dyDescent="0.25">
      <c r="C96" s="31">
        <v>-1.2525999999999999</v>
      </c>
      <c r="D96" s="31">
        <v>9</v>
      </c>
      <c r="E96" s="31">
        <v>-1.6238999999999999</v>
      </c>
      <c r="F96" s="31">
        <v>9</v>
      </c>
    </row>
    <row r="97" spans="3:6" x14ac:dyDescent="0.25">
      <c r="C97" s="31">
        <v>-1.0829</v>
      </c>
      <c r="D97" s="31">
        <v>10</v>
      </c>
      <c r="E97" s="31">
        <v>-1.5125999999999999</v>
      </c>
      <c r="F97" s="31">
        <v>10</v>
      </c>
    </row>
    <row r="98" spans="3:6" x14ac:dyDescent="0.25">
      <c r="C98" s="31">
        <v>-0.9718</v>
      </c>
      <c r="D98" s="31">
        <v>11</v>
      </c>
      <c r="E98" s="31">
        <v>-1.3663000000000001</v>
      </c>
      <c r="F98" s="31">
        <v>11</v>
      </c>
    </row>
    <row r="99" spans="3:6" x14ac:dyDescent="0.25">
      <c r="C99" s="31">
        <v>-0.9244</v>
      </c>
      <c r="D99" s="31">
        <v>12</v>
      </c>
      <c r="E99" s="31">
        <v>-1.3105</v>
      </c>
      <c r="F99" s="31">
        <v>12</v>
      </c>
    </row>
    <row r="100" spans="3:6" x14ac:dyDescent="0.25">
      <c r="C100" s="31">
        <v>-0.88890000000000002</v>
      </c>
      <c r="D100" s="31">
        <v>13</v>
      </c>
      <c r="E100" s="31">
        <v>-1.1801999999999999</v>
      </c>
      <c r="F100" s="31">
        <v>13</v>
      </c>
    </row>
    <row r="101" spans="3:6" x14ac:dyDescent="0.25">
      <c r="C101" s="31">
        <v>-0.8861</v>
      </c>
      <c r="D101" s="31">
        <v>14</v>
      </c>
      <c r="E101" s="31">
        <v>-1.1572</v>
      </c>
      <c r="F101" s="31">
        <v>14</v>
      </c>
    </row>
    <row r="102" spans="3:6" x14ac:dyDescent="0.25">
      <c r="C102" s="31">
        <v>-0.85229999999999995</v>
      </c>
      <c r="D102" s="31">
        <v>15</v>
      </c>
      <c r="E102" s="31">
        <v>-1.1108</v>
      </c>
      <c r="F102" s="31">
        <v>15</v>
      </c>
    </row>
    <row r="103" spans="3:6" x14ac:dyDescent="0.25">
      <c r="C103" s="31">
        <v>-0.81340000000000001</v>
      </c>
      <c r="D103" s="31">
        <v>16</v>
      </c>
      <c r="E103" s="31">
        <v>-1.0708</v>
      </c>
      <c r="F103" s="31">
        <v>16</v>
      </c>
    </row>
    <row r="104" spans="3:6" x14ac:dyDescent="0.25">
      <c r="C104" s="31">
        <v>-0.72209999999999996</v>
      </c>
      <c r="D104" s="31">
        <v>17</v>
      </c>
      <c r="E104" s="31">
        <v>-0.98</v>
      </c>
      <c r="F104" s="31">
        <v>17</v>
      </c>
    </row>
    <row r="105" spans="3:6" x14ac:dyDescent="0.25">
      <c r="C105" s="31">
        <v>-0.58520000000000005</v>
      </c>
      <c r="D105" s="31">
        <v>18</v>
      </c>
      <c r="E105" s="31">
        <v>-0.91820000000000002</v>
      </c>
      <c r="F105" s="31">
        <v>18</v>
      </c>
    </row>
    <row r="106" spans="3:6" x14ac:dyDescent="0.25">
      <c r="C106" s="31">
        <v>-0.49659999999999999</v>
      </c>
      <c r="D106" s="31">
        <v>19</v>
      </c>
      <c r="E106" s="31">
        <v>-0.85270000000000001</v>
      </c>
      <c r="F106" s="31">
        <v>19</v>
      </c>
    </row>
    <row r="107" spans="3:6" x14ac:dyDescent="0.25">
      <c r="C107" s="31">
        <v>-0.4723</v>
      </c>
      <c r="D107" s="31">
        <v>20</v>
      </c>
      <c r="E107" s="31">
        <v>-0.83120000000000005</v>
      </c>
      <c r="F107" s="31">
        <v>20</v>
      </c>
    </row>
    <row r="108" spans="3:6" x14ac:dyDescent="0.25">
      <c r="C108" s="31">
        <v>-0.42649999999999999</v>
      </c>
      <c r="D108" s="31">
        <v>21</v>
      </c>
      <c r="E108" s="31">
        <v>-0.81259999999999999</v>
      </c>
      <c r="F108" s="31">
        <v>21</v>
      </c>
    </row>
    <row r="109" spans="3:6" x14ac:dyDescent="0.25">
      <c r="C109" s="31">
        <v>-0.38740000000000002</v>
      </c>
      <c r="D109" s="31">
        <v>22</v>
      </c>
      <c r="E109" s="31">
        <v>-0.78810000000000002</v>
      </c>
      <c r="F109" s="31">
        <v>22</v>
      </c>
    </row>
    <row r="110" spans="3:6" x14ac:dyDescent="0.25">
      <c r="C110" s="31">
        <v>-0.33460000000000001</v>
      </c>
      <c r="D110" s="31">
        <v>23</v>
      </c>
      <c r="E110" s="31">
        <v>-0.73950000000000005</v>
      </c>
      <c r="F110" s="31">
        <v>23</v>
      </c>
    </row>
    <row r="111" spans="3:6" x14ac:dyDescent="0.25">
      <c r="C111" s="31">
        <v>-0.32869999999999999</v>
      </c>
      <c r="D111" s="31">
        <v>24</v>
      </c>
      <c r="E111" s="31">
        <v>-0.69540000000000002</v>
      </c>
      <c r="F111" s="31">
        <v>24</v>
      </c>
    </row>
    <row r="112" spans="3:6" x14ac:dyDescent="0.25">
      <c r="C112" s="31">
        <v>-0.30109999999999998</v>
      </c>
      <c r="D112" s="31">
        <v>25</v>
      </c>
      <c r="E112" s="31">
        <v>-0.65620000000000001</v>
      </c>
      <c r="F112" s="31">
        <v>25</v>
      </c>
    </row>
    <row r="113" spans="3:6" x14ac:dyDescent="0.25">
      <c r="C113" s="31">
        <v>-0.27929999999999999</v>
      </c>
      <c r="D113" s="31">
        <v>26</v>
      </c>
      <c r="E113" s="31">
        <v>-0.60160000000000002</v>
      </c>
      <c r="F113" s="31">
        <v>26</v>
      </c>
    </row>
    <row r="114" spans="3:6" x14ac:dyDescent="0.25">
      <c r="C114" s="31">
        <v>-0.2646</v>
      </c>
      <c r="D114" s="31">
        <v>27</v>
      </c>
      <c r="E114" s="31">
        <v>-0.5827</v>
      </c>
      <c r="F114" s="31">
        <v>27</v>
      </c>
    </row>
    <row r="115" spans="3:6" x14ac:dyDescent="0.25">
      <c r="C115" s="31">
        <v>-0.25919999999999999</v>
      </c>
      <c r="D115" s="31">
        <v>28</v>
      </c>
      <c r="E115" s="31">
        <v>-0.56730000000000003</v>
      </c>
      <c r="F115" s="31">
        <v>28</v>
      </c>
    </row>
    <row r="116" spans="3:6" x14ac:dyDescent="0.25">
      <c r="C116" s="31">
        <v>-0.25590000000000002</v>
      </c>
      <c r="D116" s="31">
        <v>29</v>
      </c>
      <c r="E116" s="31">
        <v>-0.53649999999999998</v>
      </c>
      <c r="F116" s="31">
        <v>29</v>
      </c>
    </row>
    <row r="117" spans="3:6" x14ac:dyDescent="0.25">
      <c r="C117" s="31">
        <v>-0.2407</v>
      </c>
      <c r="D117" s="31">
        <v>30</v>
      </c>
      <c r="E117" s="31">
        <v>-0.49270000000000003</v>
      </c>
      <c r="F117" s="31">
        <v>30</v>
      </c>
    </row>
    <row r="118" spans="3:6" x14ac:dyDescent="0.25">
      <c r="C118" s="31">
        <v>-0.2407</v>
      </c>
      <c r="D118" s="31">
        <v>31</v>
      </c>
      <c r="E118" s="31">
        <v>-0.45179999999999998</v>
      </c>
      <c r="F118" s="31">
        <v>31</v>
      </c>
    </row>
    <row r="119" spans="3:6" x14ac:dyDescent="0.25">
      <c r="C119" s="31">
        <v>-0.2397</v>
      </c>
      <c r="D119" s="31">
        <v>32</v>
      </c>
      <c r="E119" s="31">
        <v>-0.41849999999999998</v>
      </c>
      <c r="F119" s="31">
        <v>32</v>
      </c>
    </row>
    <row r="120" spans="3:6" x14ac:dyDescent="0.25">
      <c r="C120" s="31">
        <v>-0.2233</v>
      </c>
      <c r="D120" s="31">
        <v>33</v>
      </c>
      <c r="E120" s="31">
        <v>-0.39539999999999997</v>
      </c>
      <c r="F120" s="31">
        <v>33</v>
      </c>
    </row>
    <row r="121" spans="3:6" x14ac:dyDescent="0.25">
      <c r="C121" s="31">
        <v>-0.21590000000000001</v>
      </c>
      <c r="D121" s="31">
        <v>34</v>
      </c>
      <c r="E121" s="31">
        <v>-0.34470000000000001</v>
      </c>
      <c r="F121" s="31">
        <v>34</v>
      </c>
    </row>
    <row r="122" spans="3:6" x14ac:dyDescent="0.25">
      <c r="C122" s="31">
        <v>-0.21229999999999999</v>
      </c>
      <c r="D122" s="31">
        <v>35</v>
      </c>
      <c r="E122" s="31">
        <v>-0.3024</v>
      </c>
      <c r="F122" s="31">
        <v>35</v>
      </c>
    </row>
    <row r="123" spans="3:6" x14ac:dyDescent="0.25">
      <c r="C123" s="31">
        <v>-0.21229999999999999</v>
      </c>
      <c r="D123" s="31">
        <v>36</v>
      </c>
      <c r="E123" s="31">
        <v>-0.27560000000000001</v>
      </c>
      <c r="F123" s="31">
        <v>36</v>
      </c>
    </row>
    <row r="124" spans="3:6" x14ac:dyDescent="0.25">
      <c r="C124" s="31">
        <v>-0.21229999999999999</v>
      </c>
      <c r="D124" s="31">
        <v>37</v>
      </c>
      <c r="E124" s="31">
        <v>-0.2203</v>
      </c>
      <c r="F124" s="31">
        <v>37</v>
      </c>
    </row>
    <row r="125" spans="3:6" x14ac:dyDescent="0.25">
      <c r="C125" s="31">
        <v>-0.20780000000000001</v>
      </c>
      <c r="D125" s="31">
        <v>38</v>
      </c>
      <c r="E125" s="31">
        <v>-0.19209999999999999</v>
      </c>
      <c r="F125" s="31">
        <v>38</v>
      </c>
    </row>
    <row r="126" spans="3:6" x14ac:dyDescent="0.25">
      <c r="C126" s="31">
        <v>-0.18640000000000001</v>
      </c>
      <c r="D126" s="31">
        <v>39</v>
      </c>
      <c r="E126" s="31">
        <v>-0.14829999999999999</v>
      </c>
      <c r="F126" s="31">
        <v>39</v>
      </c>
    </row>
    <row r="127" spans="3:6" x14ac:dyDescent="0.25">
      <c r="C127" s="31">
        <v>-0.16159999999999999</v>
      </c>
      <c r="D127" s="31">
        <v>40</v>
      </c>
      <c r="E127" s="31">
        <v>-0.1164</v>
      </c>
      <c r="F127" s="31">
        <v>40</v>
      </c>
    </row>
    <row r="128" spans="3:6" x14ac:dyDescent="0.25">
      <c r="C128" s="31">
        <v>-0.15759999999999999</v>
      </c>
      <c r="D128" s="31">
        <v>41</v>
      </c>
      <c r="E128" s="31">
        <v>-8.1500000000000003E-2</v>
      </c>
      <c r="F128" s="31">
        <v>41</v>
      </c>
    </row>
    <row r="129" spans="1:15" x14ac:dyDescent="0.25">
      <c r="C129" s="31">
        <v>-0.1419</v>
      </c>
      <c r="D129" s="31">
        <v>42</v>
      </c>
      <c r="E129" s="31">
        <v>-6.7599999999999993E-2</v>
      </c>
      <c r="F129" s="31">
        <v>42</v>
      </c>
    </row>
    <row r="130" spans="1:15" x14ac:dyDescent="0.25">
      <c r="C130" s="31">
        <v>-0.1016</v>
      </c>
      <c r="D130" s="31">
        <v>43</v>
      </c>
      <c r="E130" s="31">
        <v>-3.73E-2</v>
      </c>
      <c r="F130" s="31">
        <v>43</v>
      </c>
    </row>
    <row r="131" spans="1:15" x14ac:dyDescent="0.25">
      <c r="C131" s="31">
        <v>-0.1014</v>
      </c>
      <c r="D131" s="31">
        <v>44</v>
      </c>
      <c r="E131" s="31">
        <v>-5.4999999999999997E-3</v>
      </c>
      <c r="F131" s="31">
        <v>44</v>
      </c>
    </row>
    <row r="132" spans="1:15" x14ac:dyDescent="0.25">
      <c r="C132" s="31">
        <v>-9.2700000000000005E-2</v>
      </c>
      <c r="D132" s="31">
        <v>45</v>
      </c>
      <c r="E132" s="31">
        <v>8.0000000000000002E-3</v>
      </c>
      <c r="F132" s="31">
        <v>45</v>
      </c>
    </row>
    <row r="133" spans="1:15" x14ac:dyDescent="0.25">
      <c r="C133" s="31">
        <v>-7.3899999999999993E-2</v>
      </c>
      <c r="D133" s="31">
        <v>46</v>
      </c>
      <c r="E133" s="31">
        <v>2.1100000000000001E-2</v>
      </c>
      <c r="F133" s="31">
        <v>46</v>
      </c>
    </row>
    <row r="134" spans="1:15" x14ac:dyDescent="0.25">
      <c r="C134" s="31">
        <v>-6.9099999999999995E-2</v>
      </c>
      <c r="D134" s="31">
        <v>47</v>
      </c>
      <c r="E134" s="31">
        <v>6.5500000000000003E-2</v>
      </c>
      <c r="F134" s="31">
        <v>47</v>
      </c>
    </row>
    <row r="135" spans="1:15" x14ac:dyDescent="0.25">
      <c r="C135" s="31">
        <v>-1.18E-2</v>
      </c>
      <c r="D135" s="31">
        <v>48</v>
      </c>
      <c r="E135" s="31">
        <v>0.1124</v>
      </c>
      <c r="F135" s="31">
        <v>48</v>
      </c>
    </row>
    <row r="136" spans="1:15" x14ac:dyDescent="0.25">
      <c r="C136" s="31">
        <v>4.1000000000000002E-2</v>
      </c>
      <c r="D136" s="31">
        <v>49</v>
      </c>
      <c r="E136" s="31">
        <v>0.13930000000000001</v>
      </c>
      <c r="F136" s="31">
        <v>49</v>
      </c>
      <c r="N136" s="31" t="s">
        <v>43</v>
      </c>
      <c r="O136" s="31">
        <v>300</v>
      </c>
    </row>
    <row r="137" spans="1:15" x14ac:dyDescent="0.25">
      <c r="A137" s="31" t="s">
        <v>27</v>
      </c>
      <c r="C137" s="31">
        <v>7.5800000000000006E-2</v>
      </c>
      <c r="D137" s="31">
        <v>50</v>
      </c>
      <c r="E137" s="31">
        <v>0.182</v>
      </c>
      <c r="F137" s="31">
        <v>50</v>
      </c>
      <c r="N137" s="31" t="s">
        <v>44</v>
      </c>
      <c r="O137" s="31">
        <v>0</v>
      </c>
    </row>
    <row r="138" spans="1:15" x14ac:dyDescent="0.25">
      <c r="C138" s="31">
        <v>9.3799999999999994E-2</v>
      </c>
      <c r="D138" s="31">
        <v>51</v>
      </c>
      <c r="E138" s="31">
        <v>0.20150000000000001</v>
      </c>
      <c r="F138" s="31">
        <v>51</v>
      </c>
    </row>
    <row r="139" spans="1:15" x14ac:dyDescent="0.25">
      <c r="C139" s="31">
        <v>0.1298</v>
      </c>
      <c r="D139" s="31">
        <v>52</v>
      </c>
      <c r="E139" s="31">
        <v>0.23519999999999999</v>
      </c>
      <c r="F139" s="31">
        <v>52</v>
      </c>
    </row>
    <row r="140" spans="1:15" x14ac:dyDescent="0.25">
      <c r="C140" s="31">
        <v>0.13719999999999999</v>
      </c>
      <c r="D140" s="31">
        <v>53</v>
      </c>
      <c r="E140" s="31">
        <v>0.25180000000000002</v>
      </c>
      <c r="F140" s="31">
        <v>53</v>
      </c>
    </row>
    <row r="141" spans="1:15" x14ac:dyDescent="0.25">
      <c r="C141" s="31">
        <v>0.17699999999999999</v>
      </c>
      <c r="D141" s="31">
        <v>54</v>
      </c>
      <c r="E141" s="31">
        <v>0.26579999999999998</v>
      </c>
      <c r="F141" s="31">
        <v>54</v>
      </c>
    </row>
    <row r="142" spans="1:15" x14ac:dyDescent="0.25">
      <c r="C142" s="31">
        <v>0.24970000000000001</v>
      </c>
      <c r="D142" s="31">
        <v>55</v>
      </c>
      <c r="E142" s="31">
        <v>0.307</v>
      </c>
      <c r="F142" s="31">
        <v>55</v>
      </c>
    </row>
    <row r="143" spans="1:15" x14ac:dyDescent="0.25">
      <c r="C143" s="31">
        <v>0.26440000000000002</v>
      </c>
      <c r="D143" s="31">
        <v>56</v>
      </c>
      <c r="E143" s="31">
        <v>0.34429999999999999</v>
      </c>
      <c r="F143" s="31">
        <v>56</v>
      </c>
    </row>
    <row r="144" spans="1:15" x14ac:dyDescent="0.25">
      <c r="C144" s="31">
        <v>0.27160000000000001</v>
      </c>
      <c r="D144" s="31">
        <v>57</v>
      </c>
      <c r="E144" s="31">
        <v>0.37019999999999997</v>
      </c>
      <c r="F144" s="31">
        <v>57</v>
      </c>
    </row>
    <row r="145" spans="3:6" x14ac:dyDescent="0.25">
      <c r="C145" s="31">
        <v>0.28899999999999998</v>
      </c>
      <c r="D145" s="31">
        <v>58</v>
      </c>
      <c r="E145" s="31">
        <v>0.37869999999999998</v>
      </c>
      <c r="F145" s="31">
        <v>58</v>
      </c>
    </row>
    <row r="146" spans="3:6" x14ac:dyDescent="0.25">
      <c r="C146" s="31">
        <v>0.30370000000000003</v>
      </c>
      <c r="D146" s="31">
        <v>59</v>
      </c>
      <c r="E146" s="31">
        <v>0.39750000000000002</v>
      </c>
      <c r="F146" s="31">
        <v>59</v>
      </c>
    </row>
    <row r="147" spans="3:6" x14ac:dyDescent="0.25">
      <c r="C147" s="31">
        <v>0.31569999999999998</v>
      </c>
      <c r="D147" s="31">
        <v>60</v>
      </c>
      <c r="E147" s="31">
        <v>0.40810000000000002</v>
      </c>
      <c r="F147" s="31">
        <v>60</v>
      </c>
    </row>
    <row r="148" spans="3:6" x14ac:dyDescent="0.25">
      <c r="C148" s="31">
        <v>0.32840000000000003</v>
      </c>
      <c r="D148" s="31">
        <v>61</v>
      </c>
      <c r="E148" s="31">
        <v>0.42259999999999998</v>
      </c>
      <c r="F148" s="31">
        <v>61</v>
      </c>
    </row>
    <row r="149" spans="3:6" x14ac:dyDescent="0.25">
      <c r="C149" s="31">
        <v>0.33939999999999998</v>
      </c>
      <c r="D149" s="31">
        <v>62</v>
      </c>
      <c r="E149" s="31">
        <v>0.45140000000000002</v>
      </c>
      <c r="F149" s="31">
        <v>62</v>
      </c>
    </row>
    <row r="150" spans="3:6" x14ac:dyDescent="0.25">
      <c r="C150" s="31">
        <v>0.35239999999999999</v>
      </c>
      <c r="D150" s="31">
        <v>63</v>
      </c>
      <c r="E150" s="31">
        <v>0.45810000000000001</v>
      </c>
      <c r="F150" s="31">
        <v>63</v>
      </c>
    </row>
    <row r="151" spans="3:6" x14ac:dyDescent="0.25">
      <c r="C151" s="31">
        <v>0.38059999999999999</v>
      </c>
      <c r="D151" s="31">
        <v>64</v>
      </c>
      <c r="E151" s="31">
        <v>0.48209999999999997</v>
      </c>
      <c r="F151" s="31">
        <v>64</v>
      </c>
    </row>
    <row r="152" spans="3:6" x14ac:dyDescent="0.25">
      <c r="C152" s="31">
        <v>0.38200000000000001</v>
      </c>
      <c r="D152" s="31">
        <v>65</v>
      </c>
      <c r="E152" s="31">
        <v>0.50839999999999996</v>
      </c>
      <c r="F152" s="31">
        <v>65</v>
      </c>
    </row>
    <row r="153" spans="3:6" x14ac:dyDescent="0.25">
      <c r="C153" s="31">
        <v>0.4234</v>
      </c>
      <c r="D153" s="31">
        <v>66</v>
      </c>
      <c r="E153" s="31">
        <v>0.53790000000000004</v>
      </c>
      <c r="F153" s="31">
        <v>66</v>
      </c>
    </row>
    <row r="154" spans="3:6" x14ac:dyDescent="0.25">
      <c r="C154" s="31">
        <v>0.44319999999999998</v>
      </c>
      <c r="D154" s="31">
        <v>67</v>
      </c>
      <c r="E154" s="31">
        <v>0.53959999999999997</v>
      </c>
      <c r="F154" s="31">
        <v>67</v>
      </c>
    </row>
    <row r="155" spans="3:6" x14ac:dyDescent="0.25">
      <c r="C155" s="31">
        <v>0.45650000000000002</v>
      </c>
      <c r="D155" s="31">
        <v>68</v>
      </c>
      <c r="E155" s="31">
        <v>0.55220000000000002</v>
      </c>
      <c r="F155" s="31">
        <v>68</v>
      </c>
    </row>
    <row r="156" spans="3:6" x14ac:dyDescent="0.25">
      <c r="C156" s="31">
        <v>0.46210000000000001</v>
      </c>
      <c r="D156" s="31">
        <v>69</v>
      </c>
      <c r="E156" s="31">
        <v>0.55930000000000002</v>
      </c>
      <c r="F156" s="31">
        <v>69</v>
      </c>
    </row>
    <row r="157" spans="3:6" x14ac:dyDescent="0.25">
      <c r="C157" s="31">
        <v>0.4929</v>
      </c>
      <c r="D157" s="31">
        <v>70</v>
      </c>
      <c r="E157" s="31">
        <v>0.56420000000000003</v>
      </c>
      <c r="F157" s="31">
        <v>70</v>
      </c>
    </row>
    <row r="158" spans="3:6" x14ac:dyDescent="0.25">
      <c r="C158" s="31">
        <v>0.51029999999999998</v>
      </c>
      <c r="D158" s="31">
        <v>71</v>
      </c>
      <c r="E158" s="31">
        <v>0.56659999999999999</v>
      </c>
      <c r="F158" s="31">
        <v>71</v>
      </c>
    </row>
    <row r="159" spans="3:6" x14ac:dyDescent="0.25">
      <c r="C159" s="31">
        <v>0.52729999999999999</v>
      </c>
      <c r="D159" s="31">
        <v>72</v>
      </c>
      <c r="E159" s="31">
        <v>0.59950000000000003</v>
      </c>
      <c r="F159" s="31">
        <v>72</v>
      </c>
    </row>
    <row r="160" spans="3:6" x14ac:dyDescent="0.25">
      <c r="C160" s="31">
        <v>0.53249999999999997</v>
      </c>
      <c r="D160" s="31">
        <v>73</v>
      </c>
      <c r="E160" s="31">
        <v>0.61550000000000005</v>
      </c>
      <c r="F160" s="31">
        <v>73</v>
      </c>
    </row>
    <row r="161" spans="3:6" x14ac:dyDescent="0.25">
      <c r="C161" s="31">
        <v>0.56669999999999998</v>
      </c>
      <c r="D161" s="31">
        <v>74</v>
      </c>
      <c r="E161" s="31">
        <v>0.63119999999999998</v>
      </c>
      <c r="F161" s="31">
        <v>74</v>
      </c>
    </row>
    <row r="162" spans="3:6" x14ac:dyDescent="0.25">
      <c r="C162" s="31">
        <v>0.58479999999999999</v>
      </c>
      <c r="D162" s="31">
        <v>75</v>
      </c>
      <c r="E162" s="31">
        <v>0.63229999999999997</v>
      </c>
      <c r="F162" s="31">
        <v>75</v>
      </c>
    </row>
    <row r="163" spans="3:6" x14ac:dyDescent="0.25">
      <c r="C163" s="31">
        <v>0.62380000000000002</v>
      </c>
      <c r="D163" s="31">
        <v>76</v>
      </c>
      <c r="E163" s="31">
        <v>0.63370000000000004</v>
      </c>
      <c r="F163" s="31">
        <v>76</v>
      </c>
    </row>
    <row r="164" spans="3:6" x14ac:dyDescent="0.25">
      <c r="C164" s="31">
        <v>0.65769999999999995</v>
      </c>
      <c r="D164" s="31">
        <v>77</v>
      </c>
      <c r="E164" s="31">
        <v>0.64870000000000005</v>
      </c>
      <c r="F164" s="31">
        <v>77</v>
      </c>
    </row>
    <row r="165" spans="3:6" x14ac:dyDescent="0.25">
      <c r="C165" s="31">
        <v>0.69310000000000005</v>
      </c>
      <c r="D165" s="31">
        <v>78</v>
      </c>
      <c r="E165" s="31">
        <v>0.67300000000000004</v>
      </c>
      <c r="F165" s="31">
        <v>78</v>
      </c>
    </row>
    <row r="166" spans="3:6" x14ac:dyDescent="0.25">
      <c r="C166" s="31">
        <v>0.72309999999999997</v>
      </c>
      <c r="D166" s="31">
        <v>79</v>
      </c>
      <c r="E166" s="31">
        <v>0.68169999999999997</v>
      </c>
      <c r="F166" s="31">
        <v>79</v>
      </c>
    </row>
    <row r="167" spans="3:6" x14ac:dyDescent="0.25">
      <c r="C167" s="31">
        <v>0.74229999999999996</v>
      </c>
      <c r="D167" s="31">
        <v>80</v>
      </c>
      <c r="E167" s="31">
        <v>0.72599999999999998</v>
      </c>
      <c r="F167" s="31">
        <v>80</v>
      </c>
    </row>
    <row r="168" spans="3:6" x14ac:dyDescent="0.25">
      <c r="C168" s="31">
        <v>0.76429999999999998</v>
      </c>
      <c r="D168" s="31">
        <v>81</v>
      </c>
      <c r="E168" s="31">
        <v>0.76870000000000005</v>
      </c>
      <c r="F168" s="31">
        <v>81</v>
      </c>
    </row>
    <row r="169" spans="3:6" x14ac:dyDescent="0.25">
      <c r="C169" s="31">
        <v>0.78390000000000004</v>
      </c>
      <c r="D169" s="31">
        <v>82</v>
      </c>
      <c r="E169" s="31">
        <v>0.79730000000000001</v>
      </c>
      <c r="F169" s="31">
        <v>82</v>
      </c>
    </row>
    <row r="170" spans="3:6" x14ac:dyDescent="0.25">
      <c r="C170" s="31">
        <v>0.81059999999999999</v>
      </c>
      <c r="D170" s="31">
        <v>83</v>
      </c>
      <c r="E170" s="31">
        <v>0.82920000000000005</v>
      </c>
      <c r="F170" s="31">
        <v>83</v>
      </c>
    </row>
    <row r="171" spans="3:6" x14ac:dyDescent="0.25">
      <c r="C171" s="31">
        <v>0.83720000000000006</v>
      </c>
      <c r="D171" s="31">
        <v>84</v>
      </c>
      <c r="E171" s="31">
        <v>0.83760000000000001</v>
      </c>
      <c r="F171" s="31">
        <v>84</v>
      </c>
    </row>
    <row r="172" spans="3:6" x14ac:dyDescent="0.25">
      <c r="C172" s="31">
        <v>0.85299999999999998</v>
      </c>
      <c r="D172" s="31">
        <v>85</v>
      </c>
      <c r="E172" s="31">
        <v>0.88180000000000003</v>
      </c>
      <c r="F172" s="31">
        <v>85</v>
      </c>
    </row>
    <row r="173" spans="3:6" x14ac:dyDescent="0.25">
      <c r="C173" s="31">
        <v>0.87239999999999995</v>
      </c>
      <c r="D173" s="31">
        <v>86</v>
      </c>
      <c r="E173" s="31">
        <v>0.94010000000000005</v>
      </c>
      <c r="F173" s="31">
        <v>86</v>
      </c>
    </row>
    <row r="174" spans="3:6" x14ac:dyDescent="0.25">
      <c r="C174" s="31">
        <v>0.92859999999999998</v>
      </c>
      <c r="D174" s="31">
        <v>87</v>
      </c>
      <c r="E174" s="31">
        <v>0.97689999999999999</v>
      </c>
      <c r="F174" s="31">
        <v>87</v>
      </c>
    </row>
    <row r="175" spans="3:6" x14ac:dyDescent="0.25">
      <c r="C175" s="31">
        <v>0.96879999999999999</v>
      </c>
      <c r="D175" s="31">
        <v>88</v>
      </c>
      <c r="E175" s="31">
        <v>0.98839999999999995</v>
      </c>
      <c r="F175" s="31">
        <v>88</v>
      </c>
    </row>
    <row r="176" spans="3:6" x14ac:dyDescent="0.25">
      <c r="C176" s="31">
        <v>1.0462</v>
      </c>
      <c r="D176" s="31">
        <v>89</v>
      </c>
      <c r="E176" s="31">
        <v>1.0179</v>
      </c>
      <c r="F176" s="31">
        <v>89</v>
      </c>
    </row>
    <row r="177" spans="3:6" x14ac:dyDescent="0.25">
      <c r="C177" s="31">
        <v>1.0966</v>
      </c>
      <c r="D177" s="31">
        <v>90</v>
      </c>
      <c r="E177" s="31">
        <v>1.056</v>
      </c>
      <c r="F177" s="31">
        <v>90</v>
      </c>
    </row>
    <row r="178" spans="3:6" x14ac:dyDescent="0.25">
      <c r="C178" s="31">
        <v>1.1368</v>
      </c>
      <c r="D178" s="31">
        <v>91</v>
      </c>
      <c r="E178" s="31">
        <v>1.0944</v>
      </c>
      <c r="F178" s="31">
        <v>91</v>
      </c>
    </row>
    <row r="179" spans="3:6" x14ac:dyDescent="0.25">
      <c r="C179" s="31">
        <v>1.252</v>
      </c>
      <c r="D179" s="31">
        <v>92</v>
      </c>
      <c r="E179" s="31">
        <v>1.1345000000000001</v>
      </c>
      <c r="F179" s="31">
        <v>92</v>
      </c>
    </row>
    <row r="180" spans="3:6" x14ac:dyDescent="0.25">
      <c r="C180" s="31">
        <v>1.3168</v>
      </c>
      <c r="D180" s="31">
        <v>93</v>
      </c>
      <c r="E180" s="31">
        <v>1.2143999999999999</v>
      </c>
      <c r="F180" s="31">
        <v>93</v>
      </c>
    </row>
    <row r="181" spans="3:6" x14ac:dyDescent="0.25">
      <c r="C181" s="31">
        <v>1.3446</v>
      </c>
      <c r="D181" s="31">
        <v>94</v>
      </c>
      <c r="E181" s="31">
        <v>1.2373000000000001</v>
      </c>
      <c r="F181" s="31">
        <v>94</v>
      </c>
    </row>
    <row r="182" spans="3:6" x14ac:dyDescent="0.25">
      <c r="C182" s="31">
        <v>1.3958999999999999</v>
      </c>
      <c r="D182" s="31">
        <v>95</v>
      </c>
      <c r="E182" s="31">
        <v>1.2817000000000001</v>
      </c>
      <c r="F182" s="31">
        <v>95</v>
      </c>
    </row>
    <row r="183" spans="3:6" x14ac:dyDescent="0.25">
      <c r="C183" s="31">
        <v>1.4574</v>
      </c>
      <c r="D183" s="31">
        <v>96</v>
      </c>
      <c r="E183" s="31">
        <v>1.4333</v>
      </c>
      <c r="F183" s="31">
        <v>96</v>
      </c>
    </row>
    <row r="184" spans="3:6" x14ac:dyDescent="0.25">
      <c r="C184" s="31">
        <v>1.4810000000000001</v>
      </c>
      <c r="D184" s="31">
        <v>97</v>
      </c>
      <c r="E184" s="31">
        <v>1.544</v>
      </c>
      <c r="F184" s="31">
        <v>97</v>
      </c>
    </row>
    <row r="185" spans="3:6" x14ac:dyDescent="0.25">
      <c r="C185" s="31">
        <v>1.5753999999999999</v>
      </c>
      <c r="D185" s="31">
        <v>98</v>
      </c>
      <c r="E185" s="31">
        <v>1.6625000000000001</v>
      </c>
      <c r="F185" s="31">
        <v>98</v>
      </c>
    </row>
    <row r="186" spans="3:6" x14ac:dyDescent="0.25">
      <c r="C186" s="31">
        <v>2.2925</v>
      </c>
      <c r="D186" s="31">
        <v>99</v>
      </c>
      <c r="E186" s="31">
        <v>1.7426999999999999</v>
      </c>
      <c r="F186" s="31">
        <v>99</v>
      </c>
    </row>
    <row r="187" spans="3:6" x14ac:dyDescent="0.25">
      <c r="C187" s="31">
        <v>2.3517999999999999</v>
      </c>
      <c r="D187" s="31">
        <v>99</v>
      </c>
      <c r="E187" s="31">
        <v>1.7866</v>
      </c>
      <c r="F187" s="31">
        <v>99</v>
      </c>
    </row>
    <row r="188" spans="3:6" x14ac:dyDescent="0.25">
      <c r="C188" s="31">
        <f>+C187+0.05</f>
        <v>2.4017999999999997</v>
      </c>
      <c r="D188" s="31">
        <v>100</v>
      </c>
      <c r="E188" s="31">
        <f t="shared" ref="E188:E205" si="4">+E187+0.05</f>
        <v>1.8366</v>
      </c>
      <c r="F188" s="31">
        <v>100</v>
      </c>
    </row>
    <row r="189" spans="3:6" x14ac:dyDescent="0.25">
      <c r="C189" s="31">
        <f t="shared" ref="C189:C205" si="5">+C188+0.05</f>
        <v>2.4517999999999995</v>
      </c>
      <c r="D189" s="31">
        <v>100</v>
      </c>
      <c r="E189" s="31">
        <f t="shared" si="4"/>
        <v>1.8866000000000001</v>
      </c>
      <c r="F189" s="31">
        <v>100</v>
      </c>
    </row>
    <row r="190" spans="3:6" x14ac:dyDescent="0.25">
      <c r="C190" s="31">
        <f t="shared" si="5"/>
        <v>2.5017999999999994</v>
      </c>
      <c r="D190" s="31">
        <v>100</v>
      </c>
      <c r="E190" s="31">
        <f t="shared" si="4"/>
        <v>1.9366000000000001</v>
      </c>
      <c r="F190" s="31">
        <v>100</v>
      </c>
    </row>
    <row r="191" spans="3:6" x14ac:dyDescent="0.25">
      <c r="C191" s="31">
        <f t="shared" si="5"/>
        <v>2.5517999999999992</v>
      </c>
      <c r="D191" s="31">
        <v>100</v>
      </c>
      <c r="E191" s="31">
        <f t="shared" si="4"/>
        <v>1.9866000000000001</v>
      </c>
      <c r="F191" s="31">
        <v>100</v>
      </c>
    </row>
    <row r="192" spans="3:6" x14ac:dyDescent="0.25">
      <c r="C192" s="31">
        <f t="shared" si="5"/>
        <v>2.601799999999999</v>
      </c>
      <c r="D192" s="31">
        <v>100</v>
      </c>
      <c r="E192" s="31">
        <f t="shared" si="4"/>
        <v>2.0366</v>
      </c>
      <c r="F192" s="31">
        <v>100</v>
      </c>
    </row>
    <row r="193" spans="3:6" x14ac:dyDescent="0.25">
      <c r="C193" s="31">
        <f t="shared" si="5"/>
        <v>2.6517999999999988</v>
      </c>
      <c r="D193" s="31">
        <v>100</v>
      </c>
      <c r="E193" s="31">
        <f t="shared" si="4"/>
        <v>2.0865999999999998</v>
      </c>
      <c r="F193" s="31">
        <v>100</v>
      </c>
    </row>
    <row r="194" spans="3:6" x14ac:dyDescent="0.25">
      <c r="C194" s="31">
        <f t="shared" si="5"/>
        <v>2.7017999999999986</v>
      </c>
      <c r="D194" s="31">
        <v>100</v>
      </c>
      <c r="E194" s="31">
        <f t="shared" si="4"/>
        <v>2.1365999999999996</v>
      </c>
      <c r="F194" s="31">
        <v>100</v>
      </c>
    </row>
    <row r="195" spans="3:6" x14ac:dyDescent="0.25">
      <c r="C195" s="31">
        <f t="shared" si="5"/>
        <v>2.7517999999999985</v>
      </c>
      <c r="D195" s="31">
        <v>100</v>
      </c>
      <c r="E195" s="31">
        <f t="shared" si="4"/>
        <v>2.1865999999999994</v>
      </c>
      <c r="F195" s="31">
        <v>100</v>
      </c>
    </row>
    <row r="196" spans="3:6" x14ac:dyDescent="0.25">
      <c r="C196" s="31">
        <f t="shared" si="5"/>
        <v>2.8017999999999983</v>
      </c>
      <c r="D196" s="31">
        <v>100</v>
      </c>
      <c r="E196" s="31">
        <f t="shared" si="4"/>
        <v>2.2365999999999993</v>
      </c>
      <c r="F196" s="31">
        <v>100</v>
      </c>
    </row>
    <row r="197" spans="3:6" x14ac:dyDescent="0.25">
      <c r="C197" s="31">
        <f t="shared" si="5"/>
        <v>2.8517999999999981</v>
      </c>
      <c r="D197" s="31">
        <v>100</v>
      </c>
      <c r="E197" s="31">
        <f t="shared" si="4"/>
        <v>2.2865999999999991</v>
      </c>
      <c r="F197" s="31">
        <v>100</v>
      </c>
    </row>
    <row r="198" spans="3:6" x14ac:dyDescent="0.25">
      <c r="C198" s="31">
        <f t="shared" si="5"/>
        <v>2.9017999999999979</v>
      </c>
      <c r="D198" s="31">
        <v>100</v>
      </c>
      <c r="E198" s="31">
        <f t="shared" si="4"/>
        <v>2.3365999999999989</v>
      </c>
      <c r="F198" s="31">
        <v>100</v>
      </c>
    </row>
    <row r="199" spans="3:6" x14ac:dyDescent="0.25">
      <c r="C199" s="31">
        <f t="shared" si="5"/>
        <v>2.9517999999999978</v>
      </c>
      <c r="D199" s="31">
        <v>100</v>
      </c>
      <c r="E199" s="31">
        <f t="shared" si="4"/>
        <v>2.3865999999999987</v>
      </c>
      <c r="F199" s="31">
        <v>100</v>
      </c>
    </row>
    <row r="200" spans="3:6" x14ac:dyDescent="0.25">
      <c r="C200" s="31">
        <f t="shared" si="5"/>
        <v>3.0017999999999976</v>
      </c>
      <c r="D200" s="31">
        <v>100</v>
      </c>
      <c r="E200" s="31">
        <f t="shared" si="4"/>
        <v>2.4365999999999985</v>
      </c>
      <c r="F200" s="31">
        <v>100</v>
      </c>
    </row>
    <row r="201" spans="3:6" x14ac:dyDescent="0.25">
      <c r="C201" s="31">
        <f t="shared" si="5"/>
        <v>3.0517999999999974</v>
      </c>
      <c r="D201" s="31">
        <v>100</v>
      </c>
      <c r="E201" s="31">
        <f t="shared" si="4"/>
        <v>2.4865999999999984</v>
      </c>
      <c r="F201" s="31">
        <v>100</v>
      </c>
    </row>
    <row r="202" spans="3:6" x14ac:dyDescent="0.25">
      <c r="C202" s="31">
        <f t="shared" si="5"/>
        <v>3.1017999999999972</v>
      </c>
      <c r="D202" s="31">
        <v>100</v>
      </c>
      <c r="E202" s="31">
        <f t="shared" si="4"/>
        <v>2.5365999999999982</v>
      </c>
      <c r="F202" s="31">
        <v>100</v>
      </c>
    </row>
    <row r="203" spans="3:6" x14ac:dyDescent="0.25">
      <c r="C203" s="31">
        <f t="shared" si="5"/>
        <v>3.151799999999997</v>
      </c>
      <c r="D203" s="31">
        <v>100</v>
      </c>
      <c r="E203" s="31">
        <f t="shared" si="4"/>
        <v>2.586599999999998</v>
      </c>
      <c r="F203" s="31">
        <v>100</v>
      </c>
    </row>
    <row r="204" spans="3:6" x14ac:dyDescent="0.25">
      <c r="C204" s="31">
        <f t="shared" si="5"/>
        <v>3.2017999999999969</v>
      </c>
      <c r="D204" s="31">
        <v>100</v>
      </c>
      <c r="E204" s="31">
        <f t="shared" si="4"/>
        <v>2.6365999999999978</v>
      </c>
      <c r="F204" s="31">
        <v>100</v>
      </c>
    </row>
    <row r="205" spans="3:6" x14ac:dyDescent="0.25">
      <c r="C205" s="31">
        <f t="shared" si="5"/>
        <v>3.2517999999999967</v>
      </c>
      <c r="D205" s="31">
        <v>100</v>
      </c>
      <c r="E205" s="31">
        <f t="shared" si="4"/>
        <v>2.6865999999999977</v>
      </c>
      <c r="F205" s="31">
        <v>100</v>
      </c>
    </row>
    <row r="206" spans="3:6" x14ac:dyDescent="0.25">
      <c r="C206" s="31">
        <f>+C205+0.5</f>
        <v>3.7517999999999967</v>
      </c>
      <c r="D206" s="31">
        <v>100</v>
      </c>
      <c r="E206" s="31">
        <f t="shared" ref="E206:E227" si="6">+E205+0.5</f>
        <v>3.1865999999999977</v>
      </c>
      <c r="F206" s="31">
        <v>100</v>
      </c>
    </row>
    <row r="207" spans="3:6" x14ac:dyDescent="0.25">
      <c r="C207" s="31">
        <f t="shared" ref="C207:C227" si="7">+C206+0.5</f>
        <v>4.2517999999999967</v>
      </c>
      <c r="D207" s="31">
        <v>100</v>
      </c>
      <c r="E207" s="31">
        <f t="shared" si="6"/>
        <v>3.6865999999999977</v>
      </c>
      <c r="F207" s="31">
        <v>100</v>
      </c>
    </row>
    <row r="208" spans="3:6" x14ac:dyDescent="0.25">
      <c r="C208" s="31">
        <f t="shared" si="7"/>
        <v>4.7517999999999967</v>
      </c>
      <c r="D208" s="31">
        <v>100</v>
      </c>
      <c r="E208" s="31">
        <f t="shared" si="6"/>
        <v>4.1865999999999977</v>
      </c>
      <c r="F208" s="31">
        <v>100</v>
      </c>
    </row>
    <row r="209" spans="3:6" x14ac:dyDescent="0.25">
      <c r="C209" s="31">
        <f t="shared" si="7"/>
        <v>5.2517999999999967</v>
      </c>
      <c r="D209" s="31">
        <v>100</v>
      </c>
      <c r="E209" s="31">
        <f t="shared" si="6"/>
        <v>4.6865999999999977</v>
      </c>
      <c r="F209" s="31">
        <v>100</v>
      </c>
    </row>
    <row r="210" spans="3:6" x14ac:dyDescent="0.25">
      <c r="C210" s="31">
        <f t="shared" si="7"/>
        <v>5.7517999999999967</v>
      </c>
      <c r="D210" s="31">
        <v>100</v>
      </c>
      <c r="E210" s="31">
        <f t="shared" si="6"/>
        <v>5.1865999999999977</v>
      </c>
      <c r="F210" s="31">
        <v>100</v>
      </c>
    </row>
    <row r="211" spans="3:6" x14ac:dyDescent="0.25">
      <c r="C211" s="31">
        <f t="shared" si="7"/>
        <v>6.2517999999999967</v>
      </c>
      <c r="D211" s="31">
        <v>100</v>
      </c>
      <c r="E211" s="31">
        <f t="shared" si="6"/>
        <v>5.6865999999999977</v>
      </c>
      <c r="F211" s="31">
        <v>100</v>
      </c>
    </row>
    <row r="212" spans="3:6" x14ac:dyDescent="0.25">
      <c r="C212" s="31">
        <f t="shared" si="7"/>
        <v>6.7517999999999967</v>
      </c>
      <c r="D212" s="31">
        <v>100</v>
      </c>
      <c r="E212" s="31">
        <f t="shared" si="6"/>
        <v>6.1865999999999977</v>
      </c>
      <c r="F212" s="31">
        <v>100</v>
      </c>
    </row>
    <row r="213" spans="3:6" x14ac:dyDescent="0.25">
      <c r="C213" s="31">
        <f t="shared" si="7"/>
        <v>7.2517999999999967</v>
      </c>
      <c r="D213" s="31">
        <v>100</v>
      </c>
      <c r="E213" s="31">
        <f t="shared" si="6"/>
        <v>6.6865999999999977</v>
      </c>
      <c r="F213" s="31">
        <v>100</v>
      </c>
    </row>
    <row r="214" spans="3:6" x14ac:dyDescent="0.25">
      <c r="C214" s="31">
        <f t="shared" si="7"/>
        <v>7.7517999999999967</v>
      </c>
      <c r="D214" s="31">
        <v>100</v>
      </c>
      <c r="E214" s="31">
        <f t="shared" si="6"/>
        <v>7.1865999999999977</v>
      </c>
      <c r="F214" s="31">
        <v>100</v>
      </c>
    </row>
    <row r="215" spans="3:6" x14ac:dyDescent="0.25">
      <c r="C215" s="31">
        <f t="shared" si="7"/>
        <v>8.2517999999999958</v>
      </c>
      <c r="D215" s="31">
        <v>100</v>
      </c>
      <c r="E215" s="31">
        <f t="shared" si="6"/>
        <v>7.6865999999999977</v>
      </c>
      <c r="F215" s="31">
        <v>100</v>
      </c>
    </row>
    <row r="216" spans="3:6" x14ac:dyDescent="0.25">
      <c r="C216" s="31">
        <f t="shared" si="7"/>
        <v>8.7517999999999958</v>
      </c>
      <c r="D216" s="31">
        <v>100</v>
      </c>
      <c r="E216" s="31">
        <f t="shared" si="6"/>
        <v>8.1865999999999985</v>
      </c>
      <c r="F216" s="31">
        <v>100</v>
      </c>
    </row>
    <row r="217" spans="3:6" x14ac:dyDescent="0.25">
      <c r="C217" s="31">
        <f t="shared" si="7"/>
        <v>9.2517999999999958</v>
      </c>
      <c r="D217" s="31">
        <v>100</v>
      </c>
      <c r="E217" s="31">
        <f t="shared" si="6"/>
        <v>8.6865999999999985</v>
      </c>
      <c r="F217" s="31">
        <v>100</v>
      </c>
    </row>
    <row r="218" spans="3:6" x14ac:dyDescent="0.25">
      <c r="C218" s="31">
        <f t="shared" si="7"/>
        <v>9.7517999999999958</v>
      </c>
      <c r="D218" s="31">
        <v>100</v>
      </c>
      <c r="E218" s="31">
        <f t="shared" si="6"/>
        <v>9.1865999999999985</v>
      </c>
      <c r="F218" s="31">
        <v>100</v>
      </c>
    </row>
    <row r="219" spans="3:6" x14ac:dyDescent="0.25">
      <c r="C219" s="31">
        <f t="shared" si="7"/>
        <v>10.251799999999996</v>
      </c>
      <c r="D219" s="31">
        <v>100</v>
      </c>
      <c r="E219" s="31">
        <f t="shared" si="6"/>
        <v>9.6865999999999985</v>
      </c>
      <c r="F219" s="31">
        <v>100</v>
      </c>
    </row>
    <row r="220" spans="3:6" x14ac:dyDescent="0.25">
      <c r="C220" s="31">
        <f t="shared" si="7"/>
        <v>10.751799999999996</v>
      </c>
      <c r="D220" s="31">
        <v>100</v>
      </c>
      <c r="E220" s="31">
        <f t="shared" si="6"/>
        <v>10.186599999999999</v>
      </c>
      <c r="F220" s="31">
        <v>100</v>
      </c>
    </row>
    <row r="221" spans="3:6" x14ac:dyDescent="0.25">
      <c r="C221" s="31">
        <f t="shared" si="7"/>
        <v>11.251799999999996</v>
      </c>
      <c r="D221" s="31">
        <v>100</v>
      </c>
      <c r="E221" s="31">
        <f t="shared" si="6"/>
        <v>10.686599999999999</v>
      </c>
      <c r="F221" s="31">
        <v>100</v>
      </c>
    </row>
    <row r="222" spans="3:6" x14ac:dyDescent="0.25">
      <c r="C222" s="31">
        <f t="shared" si="7"/>
        <v>11.751799999999996</v>
      </c>
      <c r="D222" s="31">
        <v>100</v>
      </c>
      <c r="E222" s="31">
        <f t="shared" si="6"/>
        <v>11.186599999999999</v>
      </c>
      <c r="F222" s="31">
        <v>100</v>
      </c>
    </row>
    <row r="223" spans="3:6" x14ac:dyDescent="0.25">
      <c r="C223" s="31">
        <f t="shared" si="7"/>
        <v>12.251799999999996</v>
      </c>
      <c r="D223" s="31">
        <v>100</v>
      </c>
      <c r="E223" s="31">
        <f t="shared" si="6"/>
        <v>11.686599999999999</v>
      </c>
      <c r="F223" s="31">
        <v>100</v>
      </c>
    </row>
    <row r="224" spans="3:6" x14ac:dyDescent="0.25">
      <c r="C224" s="31">
        <f t="shared" si="7"/>
        <v>12.751799999999996</v>
      </c>
      <c r="D224" s="31">
        <v>100</v>
      </c>
      <c r="E224" s="31">
        <f t="shared" si="6"/>
        <v>12.186599999999999</v>
      </c>
      <c r="F224" s="31">
        <v>100</v>
      </c>
    </row>
    <row r="225" spans="3:6" x14ac:dyDescent="0.25">
      <c r="C225" s="31">
        <f t="shared" si="7"/>
        <v>13.251799999999996</v>
      </c>
      <c r="D225" s="31">
        <v>100</v>
      </c>
      <c r="E225" s="31">
        <f t="shared" si="6"/>
        <v>12.686599999999999</v>
      </c>
      <c r="F225" s="31">
        <v>100</v>
      </c>
    </row>
    <row r="226" spans="3:6" x14ac:dyDescent="0.25">
      <c r="C226" s="31">
        <f t="shared" si="7"/>
        <v>13.751799999999996</v>
      </c>
      <c r="D226" s="31">
        <v>100</v>
      </c>
      <c r="E226" s="31">
        <f t="shared" si="6"/>
        <v>13.186599999999999</v>
      </c>
      <c r="F226" s="31">
        <v>100</v>
      </c>
    </row>
    <row r="227" spans="3:6" x14ac:dyDescent="0.25">
      <c r="C227" s="31">
        <f t="shared" si="7"/>
        <v>14.251799999999996</v>
      </c>
      <c r="D227" s="31">
        <v>100</v>
      </c>
      <c r="E227" s="31">
        <f t="shared" si="6"/>
        <v>13.686599999999999</v>
      </c>
      <c r="F227" s="31">
        <v>100</v>
      </c>
    </row>
  </sheetData>
  <sheetProtection algorithmName="SHA-512" hashValue="UldZdlNMr2h2ffJ/TdnJRy8ae1T4Mt80lC+9PSq6ZRXh/K7vfMzMJwycTfKBJpwvPq+O2sWIKMnOY+TAI+j7ZA==" saltValue="dvl0t1C4QSlfJMFNJyk+jQ==" spinCount="100000" sheet="1" formatCells="0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Calipso Gutiérrez Hernández</dc:creator>
  <cp:lastModifiedBy>Laiene Olabarrieta Landa</cp:lastModifiedBy>
  <cp:lastPrinted>2019-03-25T08:50:23Z</cp:lastPrinted>
  <dcterms:created xsi:type="dcterms:W3CDTF">2019-03-08T11:59:01Z</dcterms:created>
  <dcterms:modified xsi:type="dcterms:W3CDTF">2020-04-25T15:00:27Z</dcterms:modified>
</cp:coreProperties>
</file>