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BDD6B5B-9425-4BA7-B32B-C390B2BBF6CB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autoFilterDateGrouping="0" xr2:uid="{B8AE66D7-4712-495C-87D9-5DD62BA0EED7}"/>
  </bookViews>
  <sheets>
    <sheet name="EF" sheetId="3" r:id="rId1"/>
    <sheet name="Hoja2" sheetId="2" state="hidden" r:id="rId2"/>
  </sheets>
  <definedNames>
    <definedName name="_Hlk9467487" localSheetId="1">Hoja2!$U$24</definedName>
    <definedName name="_Hlk9467512" localSheetId="1">Hoja2!$U$25</definedName>
    <definedName name="_Hlk9467554" localSheetId="1">Hoja2!$U$27</definedName>
    <definedName name="_Hlk9468054" localSheetId="1">Hoja2!$U$43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0" i="2" l="1"/>
  <c r="S191" i="2" s="1"/>
  <c r="S192" i="2" s="1"/>
  <c r="S193" i="2" s="1"/>
  <c r="S194" i="2" s="1"/>
  <c r="S195" i="2" s="1"/>
  <c r="S196" i="2" s="1"/>
  <c r="S197" i="2" s="1"/>
  <c r="S198" i="2" s="1"/>
  <c r="S199" i="2" s="1"/>
  <c r="S200" i="2" s="1"/>
  <c r="S201" i="2" s="1"/>
  <c r="S202" i="2" s="1"/>
  <c r="S203" i="2" s="1"/>
  <c r="S204" i="2" s="1"/>
  <c r="S205" i="2" s="1"/>
  <c r="S206" i="2" s="1"/>
  <c r="S207" i="2" s="1"/>
  <c r="S208" i="2" s="1"/>
  <c r="S209" i="2" s="1"/>
  <c r="S210" i="2" s="1"/>
  <c r="S211" i="2" s="1"/>
  <c r="S212" i="2" s="1"/>
  <c r="S213" i="2" s="1"/>
  <c r="S214" i="2" s="1"/>
  <c r="S215" i="2" s="1"/>
  <c r="S216" i="2" s="1"/>
  <c r="S217" i="2" s="1"/>
  <c r="S218" i="2" s="1"/>
  <c r="S219" i="2" s="1"/>
  <c r="S220" i="2" s="1"/>
  <c r="S221" i="2" s="1"/>
  <c r="S222" i="2" s="1"/>
  <c r="S223" i="2" s="1"/>
  <c r="S224" i="2" s="1"/>
  <c r="S225" i="2" s="1"/>
  <c r="S226" i="2" s="1"/>
  <c r="S227" i="2" s="1"/>
  <c r="S228" i="2" s="1"/>
  <c r="S229" i="2" s="1"/>
  <c r="S89" i="2"/>
  <c r="S88" i="2" s="1"/>
  <c r="S87" i="2" s="1"/>
  <c r="S86" i="2" s="1"/>
  <c r="S85" i="2" s="1"/>
  <c r="S84" i="2" s="1"/>
  <c r="S83" i="2" s="1"/>
  <c r="S82" i="2" s="1"/>
  <c r="S81" i="2" s="1"/>
  <c r="S80" i="2" s="1"/>
  <c r="S79" i="2" s="1"/>
  <c r="S78" i="2" s="1"/>
  <c r="S77" i="2" s="1"/>
  <c r="S76" i="2" s="1"/>
  <c r="S75" i="2" s="1"/>
  <c r="S74" i="2" s="1"/>
  <c r="S73" i="2" s="1"/>
  <c r="S72" i="2" s="1"/>
  <c r="S71" i="2" s="1"/>
  <c r="S70" i="2" s="1"/>
  <c r="S69" i="2" s="1"/>
  <c r="S68" i="2" s="1"/>
  <c r="S67" i="2" s="1"/>
  <c r="S66" i="2" s="1"/>
  <c r="S65" i="2" s="1"/>
  <c r="S64" i="2" s="1"/>
  <c r="S63" i="2" s="1"/>
  <c r="S62" i="2" s="1"/>
  <c r="S61" i="2" s="1"/>
  <c r="S60" i="2" s="1"/>
  <c r="S59" i="2" s="1"/>
  <c r="S58" i="2" s="1"/>
  <c r="S57" i="2" s="1"/>
  <c r="S56" i="2" s="1"/>
  <c r="S55" i="2" s="1"/>
  <c r="S54" i="2" s="1"/>
  <c r="S53" i="2" s="1"/>
  <c r="S52" i="2" s="1"/>
  <c r="S51" i="2" s="1"/>
  <c r="C23" i="3" l="1"/>
  <c r="E89" i="2"/>
  <c r="E88" i="2" s="1"/>
  <c r="E87" i="2" s="1"/>
  <c r="E86" i="2" s="1"/>
  <c r="E85" i="2" s="1"/>
  <c r="E84" i="2" s="1"/>
  <c r="E83" i="2" s="1"/>
  <c r="E82" i="2" s="1"/>
  <c r="E81" i="2" s="1"/>
  <c r="E80" i="2" s="1"/>
  <c r="E79" i="2" s="1"/>
  <c r="E78" i="2" s="1"/>
  <c r="E77" i="2" s="1"/>
  <c r="E76" i="2" s="1"/>
  <c r="E75" i="2" s="1"/>
  <c r="E74" i="2" s="1"/>
  <c r="E73" i="2" s="1"/>
  <c r="E72" i="2" s="1"/>
  <c r="E71" i="2" s="1"/>
  <c r="E70" i="2" s="1"/>
  <c r="E69" i="2" s="1"/>
  <c r="E68" i="2" s="1"/>
  <c r="E67" i="2" s="1"/>
  <c r="E66" i="2" s="1"/>
  <c r="E65" i="2" s="1"/>
  <c r="E64" i="2" s="1"/>
  <c r="E63" i="2" s="1"/>
  <c r="E62" i="2" s="1"/>
  <c r="E61" i="2" s="1"/>
  <c r="E60" i="2" s="1"/>
  <c r="E59" i="2" s="1"/>
  <c r="E58" i="2" s="1"/>
  <c r="E57" i="2" s="1"/>
  <c r="E56" i="2" s="1"/>
  <c r="E55" i="2" s="1"/>
  <c r="E54" i="2" s="1"/>
  <c r="E53" i="2" s="1"/>
  <c r="E52" i="2" s="1"/>
  <c r="E51" i="2" s="1"/>
  <c r="E190" i="2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C190" i="2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89" i="2"/>
  <c r="C88" i="2" s="1"/>
  <c r="C87" i="2" s="1"/>
  <c r="C86" i="2" s="1"/>
  <c r="C85" i="2" s="1"/>
  <c r="C84" i="2" s="1"/>
  <c r="C83" i="2" s="1"/>
  <c r="C82" i="2" s="1"/>
  <c r="C81" i="2" s="1"/>
  <c r="C80" i="2" s="1"/>
  <c r="C79" i="2" s="1"/>
  <c r="C78" i="2" s="1"/>
  <c r="C77" i="2" s="1"/>
  <c r="C76" i="2" s="1"/>
  <c r="C75" i="2" s="1"/>
  <c r="C74" i="2" s="1"/>
  <c r="C73" i="2" s="1"/>
  <c r="C72" i="2" s="1"/>
  <c r="C71" i="2" s="1"/>
  <c r="C70" i="2" s="1"/>
  <c r="C69" i="2" s="1"/>
  <c r="C68" i="2" s="1"/>
  <c r="C67" i="2" s="1"/>
  <c r="C66" i="2" s="1"/>
  <c r="C65" i="2" s="1"/>
  <c r="C64" i="2" s="1"/>
  <c r="C63" i="2" s="1"/>
  <c r="C62" i="2" s="1"/>
  <c r="C61" i="2" s="1"/>
  <c r="C60" i="2" s="1"/>
  <c r="C59" i="2" s="1"/>
  <c r="C58" i="2" s="1"/>
  <c r="C57" i="2" s="1"/>
  <c r="C56" i="2" s="1"/>
  <c r="C55" i="2" s="1"/>
  <c r="C54" i="2" s="1"/>
  <c r="C53" i="2" s="1"/>
  <c r="C52" i="2" s="1"/>
  <c r="C51" i="2" s="1"/>
  <c r="B21" i="2" l="1"/>
  <c r="B20" i="2"/>
  <c r="B18" i="2"/>
  <c r="B17" i="2"/>
  <c r="B13" i="2"/>
  <c r="B14" i="2"/>
  <c r="B12" i="2"/>
  <c r="B9" i="2"/>
  <c r="B10" i="2"/>
  <c r="B8" i="2"/>
  <c r="B6" i="2" l="1"/>
  <c r="B5" i="2" l="1"/>
  <c r="B4" i="2"/>
  <c r="G45" i="2" l="1"/>
  <c r="U45" i="2"/>
  <c r="U46" i="2" s="1"/>
  <c r="U48" i="2" s="1"/>
  <c r="F28" i="3" s="1"/>
  <c r="E45" i="2"/>
  <c r="E47" i="2" s="1"/>
  <c r="S45" i="2"/>
  <c r="M45" i="2"/>
  <c r="W45" i="2"/>
  <c r="Q45" i="2"/>
  <c r="O45" i="2"/>
  <c r="K45" i="2"/>
  <c r="K46" i="2" s="1"/>
  <c r="K48" i="2" s="1"/>
  <c r="F21" i="3" s="1"/>
  <c r="I45" i="2"/>
  <c r="I46" i="2" s="1"/>
  <c r="I48" i="2" s="1"/>
  <c r="F20" i="3" s="1"/>
  <c r="G47" i="2"/>
  <c r="C45" i="2"/>
  <c r="K49" i="2" l="1"/>
  <c r="H21" i="3" s="1"/>
  <c r="U49" i="2"/>
  <c r="H28" i="3" s="1"/>
  <c r="L26" i="3" s="1"/>
  <c r="I49" i="2"/>
  <c r="H20" i="3" s="1"/>
  <c r="M46" i="2"/>
  <c r="M48" i="2" s="1"/>
  <c r="S47" i="2"/>
  <c r="S46" i="2"/>
  <c r="W47" i="2"/>
  <c r="W46" i="2"/>
  <c r="Q47" i="2"/>
  <c r="Q46" i="2"/>
  <c r="G46" i="2"/>
  <c r="E46" i="2"/>
  <c r="C46" i="2"/>
  <c r="C47" i="2"/>
  <c r="Q48" i="2" l="1"/>
  <c r="F25" i="3" s="1"/>
  <c r="S48" i="2"/>
  <c r="W48" i="2"/>
  <c r="F30" i="3" s="1"/>
  <c r="F22" i="3"/>
  <c r="C48" i="2"/>
  <c r="E48" i="2"/>
  <c r="F17" i="3" s="1"/>
  <c r="G48" i="2"/>
  <c r="F18" i="3" s="1"/>
  <c r="F26" i="3" l="1"/>
  <c r="S49" i="2"/>
  <c r="H26" i="3" s="1"/>
  <c r="L25" i="3" s="1"/>
  <c r="E49" i="2"/>
  <c r="H17" i="3" s="1"/>
  <c r="F16" i="3"/>
  <c r="C49" i="2"/>
  <c r="W49" i="2"/>
  <c r="H30" i="3" s="1"/>
  <c r="L27" i="3" s="1"/>
  <c r="G49" i="2"/>
  <c r="M49" i="2"/>
  <c r="H22" i="3" s="1"/>
  <c r="Q49" i="2"/>
  <c r="H25" i="3" s="1"/>
  <c r="L24" i="3" s="1"/>
  <c r="H18" i="3" l="1"/>
  <c r="L19" i="3" s="1"/>
  <c r="H16" i="3"/>
  <c r="L17" i="3" s="1"/>
  <c r="L20" i="3"/>
  <c r="L18" i="3"/>
  <c r="L21" i="3"/>
  <c r="L22" i="3"/>
  <c r="B15" i="2" l="1"/>
  <c r="O46" i="2" s="1"/>
  <c r="O48" i="2" s="1"/>
  <c r="F23" i="3" s="1"/>
  <c r="O49" i="2" l="1"/>
  <c r="H23" i="3" s="1"/>
  <c r="L23" i="3" s="1"/>
</calcChain>
</file>

<file path=xl/sharedStrings.xml><?xml version="1.0" encoding="utf-8"?>
<sst xmlns="http://schemas.openxmlformats.org/spreadsheetml/2006/main" count="162" uniqueCount="51">
  <si>
    <t>Edad (años)</t>
  </si>
  <si>
    <t>Educación (años)</t>
  </si>
  <si>
    <t>Sexo  (0=mujer;1=hombre)</t>
  </si>
  <si>
    <t>DT</t>
  </si>
  <si>
    <t>DT1</t>
  </si>
  <si>
    <t>DT2</t>
  </si>
  <si>
    <t>DT3</t>
  </si>
  <si>
    <t>DT4</t>
  </si>
  <si>
    <t>PRE1</t>
  </si>
  <si>
    <t>PRE2</t>
  </si>
  <si>
    <t>PRE3</t>
  </si>
  <si>
    <t>PRE4</t>
  </si>
  <si>
    <t>Media Edad</t>
  </si>
  <si>
    <t xml:space="preserve">Media Educación </t>
  </si>
  <si>
    <t>Age</t>
  </si>
  <si>
    <t>Education</t>
  </si>
  <si>
    <t>Woman</t>
  </si>
  <si>
    <t>Man</t>
  </si>
  <si>
    <t>Sex</t>
  </si>
  <si>
    <t>Age2</t>
  </si>
  <si>
    <t>E</t>
  </si>
  <si>
    <t>Z</t>
  </si>
  <si>
    <t>P</t>
  </si>
  <si>
    <t>Raw score</t>
  </si>
  <si>
    <t>Pred</t>
  </si>
  <si>
    <t>Education (1 to 25 Years)</t>
  </si>
  <si>
    <t>Adjusted Z Score</t>
  </si>
  <si>
    <t>Percentiles</t>
  </si>
  <si>
    <t>Adjusted Percentil*</t>
  </si>
  <si>
    <t>M-WCST Categories</t>
  </si>
  <si>
    <t>M-WCST Perseverative errors</t>
  </si>
  <si>
    <t>M-WCST Total errors</t>
  </si>
  <si>
    <t>Stroop Word</t>
  </si>
  <si>
    <t>Stroop Color</t>
  </si>
  <si>
    <t>Stroop Word-Color</t>
  </si>
  <si>
    <t>Stroop Interference</t>
  </si>
  <si>
    <t>TMT-A</t>
  </si>
  <si>
    <t>TMT-B</t>
  </si>
  <si>
    <t>SDMT</t>
  </si>
  <si>
    <t>BTA</t>
  </si>
  <si>
    <t>(Constant)</t>
  </si>
  <si>
    <t>Education2</t>
  </si>
  <si>
    <r>
      <rPr>
        <b/>
        <sz val="14"/>
        <color rgb="FF000000"/>
        <rFont val="Calibri"/>
        <family val="2"/>
      </rPr>
      <t>*</t>
    </r>
    <r>
      <rPr>
        <b/>
        <sz val="11"/>
        <color rgb="FF000000"/>
        <rFont val="Calibri"/>
        <family val="2"/>
      </rPr>
      <t xml:space="preserve"> Please interpret percentile = 0 as percentile &lt;1</t>
    </r>
  </si>
  <si>
    <t xml:space="preserve">   Please interpret percentile = 100 as percentile &gt;99</t>
  </si>
  <si>
    <t>Age x Edu</t>
  </si>
  <si>
    <t>Age2 x Edu2</t>
  </si>
  <si>
    <t>Age (18 to 85 Years)</t>
  </si>
  <si>
    <t>Guido Mascialino , Tarquino Yacelga Ponce , Diego Rivera &amp; Juan Carlos Arango-Lasprilla (2020):</t>
  </si>
  <si>
    <t>Normative data of neuropsychological tests of attention and executive functions in Ecuadorian adult</t>
  </si>
  <si>
    <t>population, Aging, Neuropsychology, and Cognition, DOI: 10.1080/13825585.2020.1790493</t>
  </si>
  <si>
    <r>
      <rPr>
        <b/>
        <sz val="11"/>
        <color theme="1"/>
        <rFont val="Times New Roman"/>
        <family val="1"/>
      </rPr>
      <t>To cite this article:</t>
    </r>
    <r>
      <rPr>
        <sz val="11"/>
        <color theme="1"/>
        <rFont val="Times New Roman"/>
        <family val="1"/>
      </rPr>
      <t xml:space="preserve"> Alberto Rodríguez-Lorenzana , Daniela Ramos-Usuga , Lila Adana Díaz 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</si>
</sst>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"/>
    <numFmt numFmtId="166" formatCode="###0.0000"/>
    <numFmt numFmtId="167" formatCode="####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sz val="9"/>
      <color theme="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" fontId="3" fillId="2" borderId="1" xfId="2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 vertical="center"/>
    </xf>
    <xf numFmtId="165" fontId="3" fillId="2" borderId="0" xfId="2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1" fontId="3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164" fontId="3" fillId="2" borderId="0" xfId="0" applyNumberFormat="1" applyFont="1" applyFill="1" applyBorder="1" applyAlignment="1">
      <alignment horizontal="center" vertical="center"/>
    </xf>
    <xf numFmtId="1" fontId="3" fillId="2" borderId="0" xfId="2" applyNumberFormat="1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Protection="1">
      <protection hidden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9" fillId="2" borderId="0" xfId="0" applyFont="1" applyFill="1" applyBorder="1" applyProtection="1">
      <protection hidden="1"/>
    </xf>
    <xf numFmtId="1" fontId="9" fillId="2" borderId="0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right"/>
      <protection hidden="1"/>
    </xf>
    <xf numFmtId="164" fontId="9" fillId="2" borderId="0" xfId="0" applyNumberFormat="1" applyFont="1" applyFill="1" applyBorder="1" applyAlignment="1" applyProtection="1">
      <alignment horizontal="center" vertical="center"/>
      <protection hidden="1"/>
    </xf>
    <xf numFmtId="166" fontId="10" fillId="2" borderId="0" xfId="3" applyNumberFormat="1" applyFont="1" applyFill="1" applyBorder="1" applyAlignment="1">
      <alignment horizontal="right" vertical="top"/>
    </xf>
    <xf numFmtId="167" fontId="10" fillId="2" borderId="0" xfId="3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166" fontId="9" fillId="2" borderId="0" xfId="0" applyNumberFormat="1" applyFont="1" applyFill="1" applyBorder="1" applyAlignment="1" applyProtection="1">
      <alignment horizontal="center" vertical="center"/>
      <protection hidden="1"/>
    </xf>
    <xf numFmtId="164" fontId="9" fillId="2" borderId="0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3" applyFont="1" applyFill="1" applyBorder="1" applyAlignment="1" applyProtection="1">
      <alignment horizontal="center" vertical="center"/>
      <protection hidden="1"/>
    </xf>
    <xf numFmtId="165" fontId="9" fillId="2" borderId="0" xfId="1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1" fontId="3" fillId="4" borderId="1" xfId="2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11" fontId="9" fillId="2" borderId="0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hidden="1"/>
    </xf>
    <xf numFmtId="1" fontId="3" fillId="5" borderId="1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/>
  </cellXfs>
  <cellStyles count="4">
    <cellStyle name="Millares" xfId="2" builtinId="3"/>
    <cellStyle name="Normal" xfId="0" builtinId="0"/>
    <cellStyle name="Normal_Sheet1" xfId="3" xr:uid="{CFA87CFC-E249-4302-8E6D-7E4CB0A426D6}"/>
    <cellStyle name="Porcentaje" xfId="1" builtinId="5"/>
  </cellStyles>
  <dxfs count="0"/>
  <tableStyles count="0" defaultTableStyle="TableStyleMedium2" defaultPivotStyle="PivotStyleLight16"/>
  <colors>
    <mruColors>
      <color rgb="FFFF99CC"/>
      <color rgb="FFFF3399"/>
      <color rgb="FF40C5CC"/>
      <color rgb="FFC08332"/>
      <color rgb="FFF2B8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6690816767413"/>
          <c:y val="3.3964817534447377E-2"/>
          <c:w val="0.87282866969864803"/>
          <c:h val="0.807623355970151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90C-4F02-8DDC-5321834B6F5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0C-4F02-8DDC-5321834B6F5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90C-4F02-8DDC-5321834B6F5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0C-4F02-8DDC-5321834B6F5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B8-4077-AE44-1CC381826FE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B8-4077-AE44-1CC381826FE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90C-4F02-8DDC-5321834B6F5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90C-4F02-8DDC-5321834B6F53}"/>
              </c:ext>
            </c:extLst>
          </c:dPt>
          <c:cat>
            <c:strRef>
              <c:f>EF!$K$17:$K$27</c:f>
              <c:strCache>
                <c:ptCount val="11"/>
                <c:pt idx="0">
                  <c:v>M-WCST Categories</c:v>
                </c:pt>
                <c:pt idx="1">
                  <c:v>M-WCST Perseverative errors</c:v>
                </c:pt>
                <c:pt idx="2">
                  <c:v>M-WCST Total errors</c:v>
                </c:pt>
                <c:pt idx="3">
                  <c:v>Stroop Word</c:v>
                </c:pt>
                <c:pt idx="4">
                  <c:v>Stroop Color</c:v>
                </c:pt>
                <c:pt idx="5">
                  <c:v>Stroop Word-Color</c:v>
                </c:pt>
                <c:pt idx="6">
                  <c:v>Stroop Interference</c:v>
                </c:pt>
                <c:pt idx="7">
                  <c:v>TMT-A</c:v>
                </c:pt>
                <c:pt idx="8">
                  <c:v>TMT-B</c:v>
                </c:pt>
                <c:pt idx="9">
                  <c:v>SDMT</c:v>
                </c:pt>
                <c:pt idx="10">
                  <c:v>BTA</c:v>
                </c:pt>
              </c:strCache>
            </c:strRef>
          </c:cat>
          <c:val>
            <c:numRef>
              <c:f>EF!$L$17:$L$27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C-486A-9EDA-217069438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515112"/>
        <c:axId val="604515768"/>
      </c:barChart>
      <c:catAx>
        <c:axId val="60451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4515768"/>
        <c:crosses val="autoZero"/>
        <c:auto val="1"/>
        <c:lblAlgn val="ctr"/>
        <c:lblOffset val="100"/>
        <c:noMultiLvlLbl val="0"/>
      </c:catAx>
      <c:valAx>
        <c:axId val="6045157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600" b="1"/>
                  <a:t>Adjusted Percentil </a:t>
                </a:r>
              </a:p>
            </c:rich>
          </c:tx>
          <c:layout>
            <c:manualLayout>
              <c:xMode val="edge"/>
              <c:yMode val="edge"/>
              <c:x val="2.595753198542175E-2"/>
              <c:y val="0.30758251187035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451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12</xdr:row>
      <xdr:rowOff>27218</xdr:rowOff>
    </xdr:from>
    <xdr:to>
      <xdr:col>22</xdr:col>
      <xdr:colOff>68036</xdr:colOff>
      <xdr:row>31</xdr:row>
      <xdr:rowOff>163288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A9DB9A-F18B-417F-A573-1463EBEED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326158</xdr:colOff>
      <xdr:row>0</xdr:row>
      <xdr:rowOff>100446</xdr:rowOff>
    </xdr:from>
    <xdr:to>
      <xdr:col>17</xdr:col>
      <xdr:colOff>230909</xdr:colOff>
      <xdr:row>7</xdr:row>
      <xdr:rowOff>187614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5C91A04-A098-424A-ACBF-93534EF8AF01}"/>
            </a:ext>
          </a:extLst>
        </xdr:cNvPr>
        <xdr:cNvSpPr txBox="1"/>
      </xdr:nvSpPr>
      <xdr:spPr>
        <a:xfrm>
          <a:off x="6171044" y="100446"/>
          <a:ext cx="7928842" cy="180455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Normative data of neuropsychological tests of attention and executive functions in Ecuadorian adult population</a:t>
          </a:r>
        </a:p>
      </xdr:txBody>
    </xdr:sp>
    <xdr:clientData/>
  </xdr:twoCellAnchor>
  <xdr:oneCellAnchor>
    <xdr:from>
      <xdr:col>7</xdr:col>
      <xdr:colOff>987425</xdr:colOff>
      <xdr:row>13</xdr:row>
      <xdr:rowOff>344487</xdr:rowOff>
    </xdr:from>
    <xdr:ext cx="13728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2F8559A-4C48-496F-BC22-CEF220E21221}"/>
                </a:ext>
              </a:extLst>
            </xdr:cNvPr>
            <xdr:cNvSpPr txBox="1"/>
          </xdr:nvSpPr>
          <xdr:spPr>
            <a:xfrm>
              <a:off x="8226425" y="3789362"/>
              <a:ext cx="137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A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2F8559A-4C48-496F-BC22-CEF220E21221}"/>
                </a:ext>
              </a:extLst>
            </xdr:cNvPr>
            <xdr:cNvSpPr txBox="1"/>
          </xdr:nvSpPr>
          <xdr:spPr>
            <a:xfrm>
              <a:off x="8226425" y="3789362"/>
              <a:ext cx="137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A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endParaRPr lang="es-AR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32</xdr:row>
      <xdr:rowOff>195262</xdr:rowOff>
    </xdr:from>
    <xdr:ext cx="13728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6F32F920-B005-4A8E-ACE9-45A25AEF9336}"/>
                </a:ext>
              </a:extLst>
            </xdr:cNvPr>
            <xdr:cNvSpPr txBox="1"/>
          </xdr:nvSpPr>
          <xdr:spPr>
            <a:xfrm>
              <a:off x="0" y="9513887"/>
              <a:ext cx="137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A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6F32F920-B005-4A8E-ACE9-45A25AEF9336}"/>
                </a:ext>
              </a:extLst>
            </xdr:cNvPr>
            <xdr:cNvSpPr txBox="1"/>
          </xdr:nvSpPr>
          <xdr:spPr>
            <a:xfrm>
              <a:off x="0" y="9513887"/>
              <a:ext cx="137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A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endParaRPr lang="es-A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AE06-5AF4-4799-A53D-51E720A5FD50}">
  <dimension ref="A1:L47"/>
  <sheetViews>
    <sheetView tabSelected="1" zoomScale="60" zoomScaleNormal="60" workbookViewId="0">
      <selection activeCell="C5" sqref="C5"/>
    </sheetView>
  </sheetViews>
  <sheetFormatPr baseColWidth="10" defaultColWidth="11.42578125" defaultRowHeight="15.75" x14ac:dyDescent="0.25"/>
  <cols>
    <col min="1" max="1" width="33.7109375" style="9" customWidth="1"/>
    <col min="2" max="2" width="7.140625" style="9" customWidth="1"/>
    <col min="3" max="3" width="15.5703125" style="9" customWidth="1"/>
    <col min="4" max="4" width="10.7109375" style="9" customWidth="1"/>
    <col min="5" max="5" width="9.28515625" style="9" customWidth="1"/>
    <col min="6" max="6" width="19.5703125" style="9" bestFit="1" customWidth="1"/>
    <col min="7" max="7" width="12.7109375" style="9" customWidth="1"/>
    <col min="8" max="8" width="17" style="9" customWidth="1"/>
    <col min="9" max="16384" width="11.42578125" style="9"/>
  </cols>
  <sheetData>
    <row r="1" spans="1:12" ht="19.5" customHeight="1" x14ac:dyDescent="0.25"/>
    <row r="2" spans="1:12" ht="19.5" customHeight="1" x14ac:dyDescent="0.25"/>
    <row r="3" spans="1:12" ht="19.5" customHeight="1" x14ac:dyDescent="0.25">
      <c r="A3" s="14"/>
      <c r="B3" s="14"/>
    </row>
    <row r="4" spans="1:12" ht="19.5" customHeight="1" x14ac:dyDescent="0.25"/>
    <row r="5" spans="1:12" ht="19.5" customHeight="1" x14ac:dyDescent="0.25">
      <c r="A5" s="3" t="s">
        <v>46</v>
      </c>
      <c r="B5" s="3"/>
      <c r="C5" s="1"/>
    </row>
    <row r="6" spans="1:12" ht="19.5" customHeight="1" x14ac:dyDescent="0.25">
      <c r="A6" s="3"/>
      <c r="B6" s="3"/>
      <c r="C6" s="13"/>
    </row>
    <row r="7" spans="1:12" ht="19.5" customHeight="1" x14ac:dyDescent="0.25">
      <c r="A7" s="3" t="s">
        <v>25</v>
      </c>
      <c r="B7" s="3"/>
      <c r="C7" s="1"/>
    </row>
    <row r="8" spans="1:12" ht="19.5" customHeight="1" x14ac:dyDescent="0.25">
      <c r="A8" s="3"/>
      <c r="B8" s="3"/>
      <c r="C8" s="13"/>
    </row>
    <row r="9" spans="1:12" ht="19.5" customHeight="1" x14ac:dyDescent="0.25">
      <c r="A9" s="3" t="s">
        <v>18</v>
      </c>
      <c r="B9" s="3"/>
      <c r="C9" s="1"/>
    </row>
    <row r="10" spans="1:12" ht="19.5" customHeight="1" x14ac:dyDescent="0.25"/>
    <row r="11" spans="1:12" ht="19.5" customHeight="1" x14ac:dyDescent="0.25"/>
    <row r="12" spans="1:12" ht="19.5" customHeight="1" x14ac:dyDescent="0.25">
      <c r="A12" s="3"/>
      <c r="B12" s="3"/>
    </row>
    <row r="13" spans="1:12" ht="31.5" customHeight="1" x14ac:dyDescent="0.25"/>
    <row r="14" spans="1:12" ht="54" customHeight="1" x14ac:dyDescent="0.25">
      <c r="C14" s="17" t="s">
        <v>23</v>
      </c>
      <c r="F14" s="18" t="s">
        <v>26</v>
      </c>
      <c r="G14" s="12"/>
      <c r="H14" s="18" t="s">
        <v>28</v>
      </c>
    </row>
    <row r="15" spans="1:12" ht="13.5" customHeight="1" x14ac:dyDescent="0.25">
      <c r="F15" s="26"/>
      <c r="G15" s="12"/>
      <c r="H15" s="26"/>
    </row>
    <row r="16" spans="1:12" ht="26.25" customHeight="1" x14ac:dyDescent="0.25">
      <c r="A16" s="4" t="s">
        <v>29</v>
      </c>
      <c r="B16" s="7"/>
      <c r="C16" s="2"/>
      <c r="D16" s="8"/>
      <c r="F16" s="5" t="str">
        <f>IF($C$5="","",IF($C$7="","",IF($C$9="","",IF($C$16="","",+Hoja2!C48))))</f>
        <v/>
      </c>
      <c r="G16" s="20"/>
      <c r="H16" s="6" t="str">
        <f>IF($C$5="","",IF($C$7="","",IF($C$9="","",IF($C$16="","",+Hoja2!C49))))</f>
        <v/>
      </c>
      <c r="L16" s="16"/>
    </row>
    <row r="17" spans="1:12" ht="26.25" customHeight="1" x14ac:dyDescent="0.25">
      <c r="A17" s="4" t="s">
        <v>30</v>
      </c>
      <c r="B17" s="7"/>
      <c r="C17" s="2"/>
      <c r="D17" s="8"/>
      <c r="F17" s="5" t="str">
        <f>IF($C$5="","",IF($C$7="","",IF($C$9="","",IF($C$17="","",+Hoja2!E48))))</f>
        <v/>
      </c>
      <c r="G17" s="20"/>
      <c r="H17" s="6" t="str">
        <f>IF($C$5="","",IF($C$7="","",IF($C$9="","",IF($C$17="","",+Hoja2!E49))))</f>
        <v/>
      </c>
      <c r="K17" s="9" t="s">
        <v>29</v>
      </c>
      <c r="L17" s="16" t="str">
        <f>+H16</f>
        <v/>
      </c>
    </row>
    <row r="18" spans="1:12" ht="26.25" customHeight="1" x14ac:dyDescent="0.25">
      <c r="A18" s="4" t="s">
        <v>31</v>
      </c>
      <c r="B18" s="7"/>
      <c r="C18" s="2"/>
      <c r="D18" s="8"/>
      <c r="F18" s="5" t="str">
        <f>IF($C$5="","",IF($C$7="","",IF($C$9="","",IF($C$18="","",+Hoja2!G48))))</f>
        <v/>
      </c>
      <c r="G18" s="20"/>
      <c r="H18" s="6" t="str">
        <f>IF($C$5="","",IF($C$7="","",IF($C$9="","",IF($C$18="","",+Hoja2!G49))))</f>
        <v/>
      </c>
      <c r="K18" s="9" t="s">
        <v>30</v>
      </c>
      <c r="L18" s="16" t="str">
        <f t="shared" ref="L18:L19" si="0">+H17</f>
        <v/>
      </c>
    </row>
    <row r="19" spans="1:12" ht="15.75" customHeight="1" x14ac:dyDescent="0.25">
      <c r="A19" s="4"/>
      <c r="B19" s="7"/>
      <c r="C19" s="24"/>
      <c r="D19" s="8"/>
      <c r="F19" s="19"/>
      <c r="G19" s="20"/>
      <c r="H19" s="21"/>
      <c r="K19" s="9" t="s">
        <v>31</v>
      </c>
      <c r="L19" s="16" t="str">
        <f t="shared" si="0"/>
        <v/>
      </c>
    </row>
    <row r="20" spans="1:12" ht="26.25" customHeight="1" x14ac:dyDescent="0.25">
      <c r="A20" s="15" t="s">
        <v>32</v>
      </c>
      <c r="B20" s="7"/>
      <c r="C20" s="45"/>
      <c r="D20" s="8"/>
      <c r="F20" s="47" t="str">
        <f>IF(C5="","",IF(C7="","",IF(C9="","",IF(C20="","",+Hoja2!I48))))</f>
        <v/>
      </c>
      <c r="G20" s="10"/>
      <c r="H20" s="48" t="str">
        <f>IF(C5="","",IF(C7="","",IF(C9="","",IF(C20="","",+Hoja2!I49))))</f>
        <v/>
      </c>
      <c r="K20" s="9" t="s">
        <v>32</v>
      </c>
      <c r="L20" s="16" t="str">
        <f>+H20</f>
        <v/>
      </c>
    </row>
    <row r="21" spans="1:12" ht="26.25" customHeight="1" x14ac:dyDescent="0.25">
      <c r="A21" s="15" t="s">
        <v>33</v>
      </c>
      <c r="B21" s="7"/>
      <c r="C21" s="45"/>
      <c r="D21" s="8"/>
      <c r="F21" s="47" t="str">
        <f>IF(C5="","",IF(C7="","",IF(C9="","",IF(C21="","",+Hoja2!K48))))</f>
        <v/>
      </c>
      <c r="G21" s="10"/>
      <c r="H21" s="48" t="str">
        <f>IF(C5="","",IF(C7="","",IF(C9="","",IF(C21="","",+Hoja2!K49))))</f>
        <v/>
      </c>
      <c r="K21" s="9" t="s">
        <v>33</v>
      </c>
      <c r="L21" s="16" t="str">
        <f t="shared" ref="L21:L23" si="1">+H21</f>
        <v/>
      </c>
    </row>
    <row r="22" spans="1:12" ht="26.25" customHeight="1" x14ac:dyDescent="0.25">
      <c r="A22" s="15" t="s">
        <v>34</v>
      </c>
      <c r="B22" s="7"/>
      <c r="C22" s="45"/>
      <c r="D22" s="8"/>
      <c r="F22" s="47" t="str">
        <f>IF(C5="","",IF(C7="","",IF(C9="","",IF(C22="","",+Hoja2!M48))))</f>
        <v/>
      </c>
      <c r="G22" s="10"/>
      <c r="H22" s="48" t="str">
        <f>IF(C5="","",IF(C7="","",IF(C9="","",IF(C22="","",+Hoja2!M49))))</f>
        <v/>
      </c>
      <c r="K22" s="9" t="s">
        <v>34</v>
      </c>
      <c r="L22" s="16" t="str">
        <f t="shared" si="1"/>
        <v/>
      </c>
    </row>
    <row r="23" spans="1:12" ht="26.25" customHeight="1" x14ac:dyDescent="0.25">
      <c r="A23" s="15" t="s">
        <v>35</v>
      </c>
      <c r="B23" s="7"/>
      <c r="C23" s="46" t="str">
        <f>IF(C20="","",IF(C21="","",IF(C22="","",C22-((C20*C21)/(C20+C21)))))</f>
        <v/>
      </c>
      <c r="D23" s="8"/>
      <c r="F23" s="47" t="str">
        <f>IF($C$5="","",IF($C$7="","",IF($C$9="","",IF($C$23="","",+Hoja2!O48))))</f>
        <v/>
      </c>
      <c r="G23" s="10"/>
      <c r="H23" s="48" t="str">
        <f>IF(C5="","",IF(C7="","",IF(C9="","",IF(C23="","",+Hoja2!O49))))</f>
        <v/>
      </c>
      <c r="K23" s="9" t="s">
        <v>35</v>
      </c>
      <c r="L23" s="16" t="str">
        <f t="shared" si="1"/>
        <v/>
      </c>
    </row>
    <row r="24" spans="1:12" ht="18" customHeight="1" x14ac:dyDescent="0.25">
      <c r="A24" s="4"/>
      <c r="B24" s="7"/>
      <c r="C24" s="25"/>
      <c r="D24" s="8"/>
      <c r="F24" s="10"/>
      <c r="G24" s="10"/>
      <c r="H24" s="11"/>
      <c r="K24" s="9" t="s">
        <v>36</v>
      </c>
      <c r="L24" s="16" t="str">
        <f>+H25</f>
        <v/>
      </c>
    </row>
    <row r="25" spans="1:12" ht="26.25" customHeight="1" x14ac:dyDescent="0.25">
      <c r="A25" s="4" t="s">
        <v>36</v>
      </c>
      <c r="B25" s="7"/>
      <c r="C25" s="2"/>
      <c r="D25" s="8"/>
      <c r="F25" s="5" t="str">
        <f>IF($C$5="","",IF($C$7="","",IF($C$9="","",IF($C$25="","",+Hoja2!Q48))))</f>
        <v/>
      </c>
      <c r="G25" s="20"/>
      <c r="H25" s="6" t="str">
        <f>IF(C5="","",IF(C7="","",IF(C9="","",IF(C25="","",+Hoja2!Q49))))</f>
        <v/>
      </c>
      <c r="K25" s="9" t="s">
        <v>37</v>
      </c>
      <c r="L25" s="16" t="str">
        <f>+H26</f>
        <v/>
      </c>
    </row>
    <row r="26" spans="1:12" ht="26.25" customHeight="1" x14ac:dyDescent="0.25">
      <c r="A26" s="4" t="s">
        <v>37</v>
      </c>
      <c r="B26" s="7"/>
      <c r="C26" s="2"/>
      <c r="D26" s="8"/>
      <c r="F26" s="5" t="str">
        <f>IF($C$5="","",IF($C$7="","",IF($C$9="","",IF($C$26="","",+Hoja2!S48))))</f>
        <v/>
      </c>
      <c r="G26" s="20"/>
      <c r="H26" s="6" t="str">
        <f>IF(C5="","",IF(C7="","",IF(C9="","",IF(C26="","",+Hoja2!S49))))</f>
        <v/>
      </c>
      <c r="K26" s="9" t="s">
        <v>38</v>
      </c>
      <c r="L26" s="16" t="str">
        <f>+H28</f>
        <v/>
      </c>
    </row>
    <row r="27" spans="1:12" ht="14.25" customHeight="1" x14ac:dyDescent="0.25">
      <c r="A27" s="23"/>
      <c r="C27" s="27"/>
      <c r="F27" s="27"/>
      <c r="G27" s="27"/>
      <c r="H27" s="27"/>
      <c r="K27" s="9" t="s">
        <v>39</v>
      </c>
      <c r="L27" s="9" t="str">
        <f>+H30</f>
        <v/>
      </c>
    </row>
    <row r="28" spans="1:12" ht="26.25" customHeight="1" x14ac:dyDescent="0.25">
      <c r="A28" s="15" t="s">
        <v>38</v>
      </c>
      <c r="C28" s="52"/>
      <c r="F28" s="53" t="str">
        <f>IF($C$5="","",IF($C$7="","",IF($C$9="","",IF($C$28="","",+Hoja2!U48))))</f>
        <v/>
      </c>
      <c r="G28" s="27"/>
      <c r="H28" s="54" t="str">
        <f>IF(C5="","",IF(C7="","",IF(C9="","",IF(C28="","",+Hoja2!U49))))</f>
        <v/>
      </c>
    </row>
    <row r="29" spans="1:12" ht="15.75" customHeight="1" x14ac:dyDescent="0.25">
      <c r="A29" s="15"/>
      <c r="C29" s="25"/>
      <c r="F29" s="27"/>
      <c r="G29" s="27"/>
      <c r="H29" s="27"/>
    </row>
    <row r="30" spans="1:12" ht="26.25" customHeight="1" x14ac:dyDescent="0.25">
      <c r="A30" s="15" t="s">
        <v>39</v>
      </c>
      <c r="C30" s="2"/>
      <c r="F30" s="5" t="str">
        <f>IF($C$5="","",IF($C$7="","",IF($C$9="","",IF($C$30="","",+Hoja2!W48))))</f>
        <v/>
      </c>
      <c r="G30" s="27"/>
      <c r="H30" s="44" t="str">
        <f>IF(C5="","",IF(C7="","",IF(C9="","",IF(C30="","",+Hoja2!W49))))</f>
        <v/>
      </c>
    </row>
    <row r="31" spans="1:12" ht="26.25" customHeight="1" x14ac:dyDescent="0.25">
      <c r="A31" s="15"/>
      <c r="C31" s="27"/>
      <c r="F31" s="27"/>
      <c r="G31" s="27"/>
      <c r="H31" s="27"/>
    </row>
    <row r="33" spans="1:1" ht="18.75" x14ac:dyDescent="0.3">
      <c r="A33" s="22" t="s">
        <v>42</v>
      </c>
    </row>
    <row r="34" spans="1:1" x14ac:dyDescent="0.25">
      <c r="A34" s="22" t="s">
        <v>43</v>
      </c>
    </row>
    <row r="44" spans="1:1" x14ac:dyDescent="0.25">
      <c r="A44" s="55" t="s">
        <v>50</v>
      </c>
    </row>
    <row r="45" spans="1:1" x14ac:dyDescent="0.25">
      <c r="A45" s="55" t="s">
        <v>47</v>
      </c>
    </row>
    <row r="46" spans="1:1" x14ac:dyDescent="0.25">
      <c r="A46" s="55" t="s">
        <v>48</v>
      </c>
    </row>
    <row r="47" spans="1:1" x14ac:dyDescent="0.25">
      <c r="A47" s="55" t="s">
        <v>49</v>
      </c>
    </row>
  </sheetData>
  <sheetProtection algorithmName="SHA-512" hashValue="sspz4BaBwcCMdOqG4GRgpL+1b5QwtvUJnMbp/RCrR86of08XGE5iSzuoghP7ZYv+zM3X3ElqYftYLbH8At7yBA==" saltValue="knFbNWY/trgsXG4Hlgcr9A==" spinCount="100000" sheet="1" formatCells="0" selectLockedCells="1"/>
  <dataValidations count="14">
    <dataValidation type="whole" allowBlank="1" showInputMessage="1" showErrorMessage="1" error="Ingrese información de la edad en un rango de 18 a 95 años" sqref="D5:E6 C6" xr:uid="{692E7ED4-4C27-48A4-99D6-F5F3FADB69D8}">
      <formula1>18</formula1>
      <formula2>95</formula2>
    </dataValidation>
    <dataValidation type="whole" allowBlank="1" showInputMessage="1" showErrorMessage="1" sqref="C7:E8" xr:uid="{5CF0DF7E-E67C-4757-9232-349B76C9BAFC}">
      <formula1>1</formula1>
      <formula2>25</formula2>
    </dataValidation>
    <dataValidation type="whole" allowBlank="1" showInputMessage="1" showErrorMessage="1" sqref="D9:E11 C10:C11" xr:uid="{E2AFD56A-FC4A-4B84-A932-4D23EAC73D01}">
      <formula1>0</formula1>
      <formula2>1</formula2>
    </dataValidation>
    <dataValidation type="whole" allowBlank="1" showInputMessage="1" showErrorMessage="1" sqref="D25:E26 C19 D16:E19" xr:uid="{837111A5-FB5B-40FC-8332-0A276F23A8E1}">
      <formula1>0</formula1>
      <formula2>12</formula2>
    </dataValidation>
    <dataValidation type="whole" allowBlank="1" showInputMessage="1" showErrorMessage="1" error="Ingrese información de la edad en un rango de 18 a 95 años" sqref="C5" xr:uid="{60AA2E2A-56E0-4BFC-87EA-8B02F2706EF4}">
      <formula1>18</formula1>
      <formula2>85</formula2>
    </dataValidation>
    <dataValidation type="whole" allowBlank="1" showInputMessage="1" showErrorMessage="1" sqref="C26" xr:uid="{2B0D5FE0-A2EA-4A0E-9C7F-16204FF03058}">
      <formula1>1</formula1>
      <formula2>300</formula2>
    </dataValidation>
    <dataValidation type="whole" allowBlank="1" showInputMessage="1" showErrorMessage="1" sqref="C16" xr:uid="{79EFAC61-5E3D-4C66-B71A-E1A134B39193}">
      <formula1>0</formula1>
      <formula2>6</formula2>
    </dataValidation>
    <dataValidation type="whole" allowBlank="1" showInputMessage="1" showErrorMessage="1" sqref="C17:C18" xr:uid="{25B8C461-3D96-4501-98BD-9026CE6F4458}">
      <formula1>0</formula1>
      <formula2>48</formula2>
    </dataValidation>
    <dataValidation type="whole" allowBlank="1" showInputMessage="1" showErrorMessage="1" sqref="C20" xr:uid="{45A01F8F-3CB6-4AD0-A01C-9F843BDC1E39}">
      <formula1>1</formula1>
      <formula2>180</formula2>
    </dataValidation>
    <dataValidation type="whole" allowBlank="1" showInputMessage="1" showErrorMessage="1" sqref="C21" xr:uid="{6D1A4BE4-D119-4B6B-BF35-445AFE8C6432}">
      <formula1>0</formula1>
      <formula2>180</formula2>
    </dataValidation>
    <dataValidation type="whole" allowBlank="1" showInputMessage="1" showErrorMessage="1" sqref="C22" xr:uid="{3FCF240A-3B79-411F-9FD1-142992F209DA}">
      <formula1>0</formula1>
      <formula2>150</formula2>
    </dataValidation>
    <dataValidation type="whole" allowBlank="1" showInputMessage="1" showErrorMessage="1" sqref="C25" xr:uid="{66E736B6-3948-411A-BA0A-FE91A207FF1F}">
      <formula1>1</formula1>
      <formula2>150</formula2>
    </dataValidation>
    <dataValidation type="whole" allowBlank="1" showInputMessage="1" showErrorMessage="1" sqref="C30" xr:uid="{75AE81FB-E1EB-4654-8638-BE4E083699C4}">
      <formula1>0</formula1>
      <formula2>20</formula2>
    </dataValidation>
    <dataValidation type="whole" allowBlank="1" showInputMessage="1" showErrorMessage="1" sqref="C28" xr:uid="{96A6FD3B-80E4-4AA5-B7EE-45F2AF5B329A}">
      <formula1>1</formula1>
      <formula2>110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E16CAE-56C1-4C0B-A77B-D438244BD8A7}">
          <x14:formula1>
            <xm:f>Hoja2!$A$84:$A$85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FE93B-1F50-48E4-8AE6-1DA6BAA6B204}">
  <dimension ref="A4:EK229"/>
  <sheetViews>
    <sheetView zoomScale="70" zoomScaleNormal="70" workbookViewId="0">
      <selection activeCell="A4" sqref="A1:XFD1048576"/>
    </sheetView>
  </sheetViews>
  <sheetFormatPr baseColWidth="10" defaultColWidth="11.42578125" defaultRowHeight="15" x14ac:dyDescent="0.25"/>
  <cols>
    <col min="1" max="1" width="26" style="28" customWidth="1"/>
    <col min="2" max="2" width="16.28515625" style="28" bestFit="1" customWidth="1"/>
    <col min="3" max="3" width="10.5703125" style="28" customWidth="1"/>
    <col min="4" max="4" width="13.140625" style="28" bestFit="1" customWidth="1"/>
    <col min="5" max="23" width="10.5703125" style="28" customWidth="1"/>
    <col min="24" max="16384" width="11.42578125" style="28"/>
  </cols>
  <sheetData>
    <row r="4" spans="1:2" x14ac:dyDescent="0.25">
      <c r="A4" s="28" t="s">
        <v>0</v>
      </c>
      <c r="B4" s="28">
        <f>+EF!C5</f>
        <v>0</v>
      </c>
    </row>
    <row r="5" spans="1:2" x14ac:dyDescent="0.25">
      <c r="A5" s="28" t="s">
        <v>1</v>
      </c>
      <c r="B5" s="28">
        <f>+EF!C7</f>
        <v>0</v>
      </c>
    </row>
    <row r="6" spans="1:2" x14ac:dyDescent="0.25">
      <c r="A6" s="28" t="s">
        <v>2</v>
      </c>
      <c r="B6" s="28">
        <f>+IF(EF!C9="Woman",0,1)</f>
        <v>1</v>
      </c>
    </row>
    <row r="8" spans="1:2" x14ac:dyDescent="0.25">
      <c r="A8" s="28" t="s">
        <v>29</v>
      </c>
      <c r="B8" s="28">
        <f>+EF!C16</f>
        <v>0</v>
      </c>
    </row>
    <row r="9" spans="1:2" x14ac:dyDescent="0.25">
      <c r="A9" s="28" t="s">
        <v>30</v>
      </c>
      <c r="B9" s="28">
        <f>+EF!C17</f>
        <v>0</v>
      </c>
    </row>
    <row r="10" spans="1:2" x14ac:dyDescent="0.25">
      <c r="A10" s="28" t="s">
        <v>31</v>
      </c>
      <c r="B10" s="28">
        <f>+EF!C18</f>
        <v>0</v>
      </c>
    </row>
    <row r="12" spans="1:2" x14ac:dyDescent="0.25">
      <c r="A12" s="28" t="s">
        <v>32</v>
      </c>
      <c r="B12" s="28">
        <f>+EF!C20</f>
        <v>0</v>
      </c>
    </row>
    <row r="13" spans="1:2" x14ac:dyDescent="0.25">
      <c r="A13" s="28" t="s">
        <v>33</v>
      </c>
      <c r="B13" s="28">
        <f>+EF!C21</f>
        <v>0</v>
      </c>
    </row>
    <row r="14" spans="1:2" x14ac:dyDescent="0.25">
      <c r="A14" s="28" t="s">
        <v>34</v>
      </c>
      <c r="B14" s="28">
        <f>+EF!C22</f>
        <v>0</v>
      </c>
    </row>
    <row r="15" spans="1:2" x14ac:dyDescent="0.25">
      <c r="A15" s="28" t="s">
        <v>35</v>
      </c>
      <c r="B15" s="28" t="str">
        <f>+EF!C23</f>
        <v/>
      </c>
    </row>
    <row r="17" spans="1:23" x14ac:dyDescent="0.25">
      <c r="A17" s="28" t="s">
        <v>36</v>
      </c>
      <c r="B17" s="28">
        <f>+EF!C25</f>
        <v>0</v>
      </c>
    </row>
    <row r="18" spans="1:23" x14ac:dyDescent="0.25">
      <c r="A18" s="28" t="s">
        <v>37</v>
      </c>
      <c r="B18" s="28">
        <f>+EF!C26</f>
        <v>0</v>
      </c>
    </row>
    <row r="20" spans="1:23" x14ac:dyDescent="0.25">
      <c r="A20" s="28" t="s">
        <v>38</v>
      </c>
      <c r="B20" s="28">
        <f>+EF!C28</f>
        <v>0</v>
      </c>
    </row>
    <row r="21" spans="1:23" x14ac:dyDescent="0.25">
      <c r="A21" s="28" t="s">
        <v>39</v>
      </c>
      <c r="B21" s="29">
        <f>+EF!C30</f>
        <v>0</v>
      </c>
    </row>
    <row r="23" spans="1:23" ht="53.25" customHeight="1" x14ac:dyDescent="0.25">
      <c r="C23" s="30" t="s">
        <v>29</v>
      </c>
      <c r="D23" s="30"/>
      <c r="E23" s="30" t="s">
        <v>30</v>
      </c>
      <c r="F23" s="30"/>
      <c r="G23" s="30" t="s">
        <v>31</v>
      </c>
      <c r="H23" s="30"/>
      <c r="I23" s="30" t="s">
        <v>32</v>
      </c>
      <c r="J23" s="30"/>
      <c r="K23" s="30" t="s">
        <v>33</v>
      </c>
      <c r="L23" s="30"/>
      <c r="M23" s="30" t="s">
        <v>34</v>
      </c>
      <c r="N23" s="30"/>
      <c r="O23" s="30" t="s">
        <v>35</v>
      </c>
      <c r="P23" s="30"/>
      <c r="Q23" s="30" t="s">
        <v>36</v>
      </c>
      <c r="R23" s="30"/>
      <c r="S23" s="30" t="s">
        <v>37</v>
      </c>
      <c r="T23" s="30"/>
      <c r="U23" s="30" t="s">
        <v>38</v>
      </c>
      <c r="V23" s="30"/>
      <c r="W23" s="30" t="s">
        <v>39</v>
      </c>
    </row>
    <row r="24" spans="1:23" x14ac:dyDescent="0.25">
      <c r="B24" s="28" t="s">
        <v>40</v>
      </c>
      <c r="C24" s="28">
        <v>4.2290000000000001</v>
      </c>
      <c r="D24" s="28" t="s">
        <v>40</v>
      </c>
      <c r="E24" s="31">
        <v>5.3659999999999997</v>
      </c>
      <c r="F24" s="28" t="s">
        <v>40</v>
      </c>
      <c r="G24" s="32">
        <v>12.087</v>
      </c>
      <c r="H24" s="28" t="s">
        <v>40</v>
      </c>
      <c r="I24" s="31">
        <v>93.132000000000005</v>
      </c>
      <c r="J24" s="28" t="s">
        <v>40</v>
      </c>
      <c r="K24" s="31">
        <v>65.477000000000004</v>
      </c>
      <c r="L24" s="28" t="s">
        <v>40</v>
      </c>
      <c r="M24" s="28">
        <v>37.555</v>
      </c>
      <c r="N24" s="28" t="s">
        <v>40</v>
      </c>
      <c r="O24" s="28">
        <v>-0.38900000000000001</v>
      </c>
      <c r="P24" s="28" t="s">
        <v>40</v>
      </c>
      <c r="Q24" s="49">
        <v>51.67</v>
      </c>
      <c r="R24" s="28" t="s">
        <v>40</v>
      </c>
      <c r="S24" s="49">
        <v>101.36499999999999</v>
      </c>
      <c r="T24" s="28" t="s">
        <v>40</v>
      </c>
      <c r="U24" s="49">
        <v>42.427</v>
      </c>
      <c r="V24" s="28" t="s">
        <v>40</v>
      </c>
      <c r="W24" s="49">
        <v>16.498999999999999</v>
      </c>
    </row>
    <row r="25" spans="1:23" x14ac:dyDescent="0.25">
      <c r="B25" s="28" t="s">
        <v>14</v>
      </c>
      <c r="C25" s="28">
        <v>-3.9E-2</v>
      </c>
      <c r="D25" s="28" t="s">
        <v>14</v>
      </c>
      <c r="E25" s="31">
        <v>0.14799999999999999</v>
      </c>
      <c r="F25" s="28" t="s">
        <v>14</v>
      </c>
      <c r="G25" s="32">
        <v>0.19900000000000001</v>
      </c>
      <c r="H25" s="28" t="s">
        <v>14</v>
      </c>
      <c r="I25" s="31">
        <v>-0.40899999999999997</v>
      </c>
      <c r="J25" s="28" t="s">
        <v>14</v>
      </c>
      <c r="K25" s="31">
        <v>-0.40899999999999997</v>
      </c>
      <c r="L25" s="28" t="s">
        <v>14</v>
      </c>
      <c r="M25" s="28">
        <v>-0.34300000000000003</v>
      </c>
      <c r="N25" s="28" t="s">
        <v>14</v>
      </c>
      <c r="O25" s="28">
        <v>-0.14199999999999999</v>
      </c>
      <c r="P25" s="28" t="s">
        <v>14</v>
      </c>
      <c r="Q25" s="49">
        <v>0.53600000000000003</v>
      </c>
      <c r="R25" s="28" t="s">
        <v>14</v>
      </c>
      <c r="S25" s="49">
        <v>1.54</v>
      </c>
      <c r="T25" s="28" t="s">
        <v>14</v>
      </c>
      <c r="U25" s="49">
        <v>-0.41699999999999998</v>
      </c>
      <c r="V25" s="28" t="s">
        <v>14</v>
      </c>
      <c r="W25" s="49">
        <v>-2E-3</v>
      </c>
    </row>
    <row r="26" spans="1:23" x14ac:dyDescent="0.25">
      <c r="B26" s="28" t="s">
        <v>19</v>
      </c>
      <c r="D26" s="28" t="s">
        <v>19</v>
      </c>
      <c r="E26" s="33">
        <v>4.0000000000000001E-3</v>
      </c>
      <c r="F26" s="28" t="s">
        <v>19</v>
      </c>
      <c r="G26" s="28">
        <v>5.0000000000000001E-3</v>
      </c>
      <c r="I26" s="31"/>
      <c r="K26" s="33"/>
      <c r="R26" s="28" t="s">
        <v>19</v>
      </c>
      <c r="S26" s="49">
        <v>3.7999999999999999E-2</v>
      </c>
    </row>
    <row r="27" spans="1:23" x14ac:dyDescent="0.25">
      <c r="B27" s="28" t="s">
        <v>15</v>
      </c>
      <c r="C27" s="28">
        <v>0.129</v>
      </c>
      <c r="D27" s="28" t="s">
        <v>15</v>
      </c>
      <c r="E27" s="31">
        <v>-0.251</v>
      </c>
      <c r="F27" s="28" t="s">
        <v>15</v>
      </c>
      <c r="G27" s="28">
        <v>-0.57399999999999995</v>
      </c>
      <c r="H27" s="28" t="s">
        <v>15</v>
      </c>
      <c r="I27" s="31">
        <v>1.4730000000000001</v>
      </c>
      <c r="J27" s="28" t="s">
        <v>15</v>
      </c>
      <c r="K27" s="31">
        <v>1.0680000000000001</v>
      </c>
      <c r="L27" s="28" t="s">
        <v>15</v>
      </c>
      <c r="M27" s="50">
        <v>0.92200000000000004</v>
      </c>
      <c r="P27" s="28" t="s">
        <v>15</v>
      </c>
      <c r="Q27" s="50">
        <v>-1.411</v>
      </c>
      <c r="R27" s="28" t="s">
        <v>15</v>
      </c>
      <c r="S27" s="49">
        <v>-4.9669999999999996</v>
      </c>
      <c r="T27" s="28" t="s">
        <v>15</v>
      </c>
      <c r="U27" s="50">
        <v>1.4530000000000001</v>
      </c>
      <c r="V27" s="28" t="s">
        <v>15</v>
      </c>
      <c r="W27" s="50">
        <v>0.219</v>
      </c>
    </row>
    <row r="28" spans="1:23" x14ac:dyDescent="0.25">
      <c r="B28" s="28" t="s">
        <v>41</v>
      </c>
      <c r="D28" s="28" t="s">
        <v>41</v>
      </c>
      <c r="E28" s="31">
        <v>-0.05</v>
      </c>
      <c r="I28" s="31"/>
      <c r="K28" s="32"/>
    </row>
    <row r="29" spans="1:23" x14ac:dyDescent="0.25">
      <c r="D29" s="28" t="s">
        <v>44</v>
      </c>
      <c r="E29" s="31">
        <v>1.6E-2</v>
      </c>
      <c r="F29" s="28" t="s">
        <v>44</v>
      </c>
      <c r="G29" s="28">
        <v>2.5999999999999999E-2</v>
      </c>
      <c r="I29" s="31"/>
      <c r="K29" s="32"/>
    </row>
    <row r="30" spans="1:23" x14ac:dyDescent="0.25">
      <c r="D30" s="28" t="s">
        <v>45</v>
      </c>
      <c r="E30" s="51">
        <v>1.2E-4</v>
      </c>
      <c r="I30" s="31"/>
      <c r="K30" s="32"/>
    </row>
    <row r="31" spans="1:23" x14ac:dyDescent="0.25">
      <c r="E31" s="32"/>
    </row>
    <row r="32" spans="1:23" x14ac:dyDescent="0.25">
      <c r="E32" s="32"/>
    </row>
    <row r="33" spans="2:141" x14ac:dyDescent="0.25">
      <c r="B33" s="28" t="s">
        <v>12</v>
      </c>
      <c r="C33" s="28">
        <v>41.3</v>
      </c>
    </row>
    <row r="34" spans="2:141" x14ac:dyDescent="0.25">
      <c r="B34" s="28" t="s">
        <v>13</v>
      </c>
      <c r="C34" s="28">
        <v>13.2</v>
      </c>
    </row>
    <row r="36" spans="2:141" x14ac:dyDescent="0.25">
      <c r="B36" s="28" t="s">
        <v>8</v>
      </c>
      <c r="C36" s="32">
        <v>3.6480000000000001</v>
      </c>
      <c r="D36" s="28" t="s">
        <v>8</v>
      </c>
      <c r="E36" s="32">
        <v>3.2469999999999999</v>
      </c>
      <c r="F36" s="28" t="s">
        <v>8</v>
      </c>
      <c r="G36" s="32">
        <v>9.2029999999999994</v>
      </c>
      <c r="P36" s="28" t="s">
        <v>8</v>
      </c>
      <c r="Q36" s="32">
        <v>41.661999999999999</v>
      </c>
      <c r="R36" s="28" t="s">
        <v>8</v>
      </c>
      <c r="S36" s="32">
        <v>79.147000000000006</v>
      </c>
      <c r="V36" s="28" t="s">
        <v>8</v>
      </c>
      <c r="W36" s="32">
        <v>15.159000000000001</v>
      </c>
    </row>
    <row r="37" spans="2:141" x14ac:dyDescent="0.25">
      <c r="B37" s="28" t="s">
        <v>9</v>
      </c>
      <c r="C37" s="32">
        <v>4.383</v>
      </c>
      <c r="D37" s="28" t="s">
        <v>9</v>
      </c>
      <c r="E37" s="32">
        <v>5.1879999999999997</v>
      </c>
      <c r="F37" s="28" t="s">
        <v>9</v>
      </c>
      <c r="G37" s="32">
        <v>13.243</v>
      </c>
      <c r="P37" s="28" t="s">
        <v>9</v>
      </c>
      <c r="Q37" s="32">
        <v>49.253999999999998</v>
      </c>
      <c r="R37" s="28" t="s">
        <v>9</v>
      </c>
      <c r="S37" s="32">
        <v>101.535</v>
      </c>
      <c r="V37" s="28" t="s">
        <v>9</v>
      </c>
      <c r="W37" s="32">
        <v>15.954000000000001</v>
      </c>
    </row>
    <row r="38" spans="2:141" x14ac:dyDescent="0.25">
      <c r="B38" s="28" t="s">
        <v>10</v>
      </c>
      <c r="C38" s="32">
        <v>5.0119999999999996</v>
      </c>
      <c r="D38" s="28" t="s">
        <v>10</v>
      </c>
      <c r="E38" s="32">
        <v>7.79</v>
      </c>
      <c r="F38" s="28" t="s">
        <v>10</v>
      </c>
      <c r="G38" s="32">
        <v>16.629000000000001</v>
      </c>
      <c r="P38" s="28" t="s">
        <v>10</v>
      </c>
      <c r="Q38" s="32">
        <v>58.506999999999998</v>
      </c>
      <c r="R38" s="28" t="s">
        <v>10</v>
      </c>
      <c r="S38" s="32">
        <v>131.19999999999999</v>
      </c>
      <c r="V38" s="28" t="s">
        <v>10</v>
      </c>
      <c r="W38" s="32">
        <v>16.832999999999998</v>
      </c>
    </row>
    <row r="39" spans="2:141" x14ac:dyDescent="0.25">
      <c r="B39" s="28" t="s">
        <v>11</v>
      </c>
      <c r="D39" s="28" t="s">
        <v>11</v>
      </c>
      <c r="F39" s="28" t="s">
        <v>11</v>
      </c>
      <c r="P39" s="28" t="s">
        <v>11</v>
      </c>
      <c r="R39" s="28" t="s">
        <v>11</v>
      </c>
      <c r="V39" s="28" t="s">
        <v>11</v>
      </c>
    </row>
    <row r="40" spans="2:141" x14ac:dyDescent="0.25">
      <c r="B40" s="28" t="s">
        <v>4</v>
      </c>
      <c r="C40" s="32">
        <v>1.7669999999999999</v>
      </c>
      <c r="D40" s="28" t="s">
        <v>4</v>
      </c>
      <c r="E40" s="32">
        <v>2.9809999999999999</v>
      </c>
      <c r="F40" s="28" t="s">
        <v>4</v>
      </c>
      <c r="G40" s="32">
        <v>6.6040000000000001</v>
      </c>
      <c r="P40" s="28" t="s">
        <v>4</v>
      </c>
      <c r="Q40" s="32">
        <v>17.693999999999999</v>
      </c>
      <c r="R40" s="28" t="s">
        <v>4</v>
      </c>
      <c r="S40" s="32">
        <v>30.934999999999999</v>
      </c>
      <c r="V40" s="28" t="s">
        <v>4</v>
      </c>
      <c r="W40" s="32">
        <v>3.544</v>
      </c>
    </row>
    <row r="41" spans="2:141" x14ac:dyDescent="0.25">
      <c r="B41" s="28" t="s">
        <v>5</v>
      </c>
      <c r="C41" s="32">
        <v>1.7789999999999999</v>
      </c>
      <c r="D41" s="28" t="s">
        <v>5</v>
      </c>
      <c r="E41" s="32">
        <v>4.2290000000000001</v>
      </c>
      <c r="F41" s="28" t="s">
        <v>5</v>
      </c>
      <c r="G41" s="32">
        <v>8.5820000000000007</v>
      </c>
      <c r="P41" s="28" t="s">
        <v>5</v>
      </c>
      <c r="Q41" s="32">
        <v>20.347999999999999</v>
      </c>
      <c r="R41" s="28" t="s">
        <v>5</v>
      </c>
      <c r="S41" s="32">
        <v>42.072000000000003</v>
      </c>
      <c r="V41" s="28" t="s">
        <v>5</v>
      </c>
      <c r="W41" s="32">
        <v>3.0779999999999998</v>
      </c>
    </row>
    <row r="42" spans="2:141" x14ac:dyDescent="0.25">
      <c r="B42" s="28" t="s">
        <v>6</v>
      </c>
      <c r="C42" s="32">
        <v>1.4590000000000001</v>
      </c>
      <c r="D42" s="28" t="s">
        <v>6</v>
      </c>
      <c r="E42" s="32">
        <v>5.8449999999999998</v>
      </c>
      <c r="F42" s="28" t="s">
        <v>6</v>
      </c>
      <c r="G42" s="32">
        <v>9.8420000000000005</v>
      </c>
      <c r="P42" s="28" t="s">
        <v>6</v>
      </c>
      <c r="Q42" s="32">
        <v>17.39</v>
      </c>
      <c r="R42" s="28" t="s">
        <v>6</v>
      </c>
      <c r="S42" s="32">
        <v>59.061</v>
      </c>
      <c r="V42" s="28" t="s">
        <v>6</v>
      </c>
      <c r="W42" s="32">
        <v>2.6560000000000001</v>
      </c>
    </row>
    <row r="43" spans="2:141" x14ac:dyDescent="0.25">
      <c r="B43" s="28" t="s">
        <v>7</v>
      </c>
      <c r="C43" s="32">
        <v>1.0860000000000001</v>
      </c>
      <c r="D43" s="28" t="s">
        <v>7</v>
      </c>
      <c r="E43" s="32">
        <v>10.384</v>
      </c>
      <c r="F43" s="28" t="s">
        <v>7</v>
      </c>
      <c r="G43" s="32">
        <v>10.551</v>
      </c>
      <c r="H43" s="28" t="s">
        <v>3</v>
      </c>
      <c r="I43" s="50">
        <v>17.062999999999999</v>
      </c>
      <c r="J43" s="28" t="s">
        <v>3</v>
      </c>
      <c r="K43" s="50">
        <v>14.441000000000001</v>
      </c>
      <c r="L43" s="28" t="s">
        <v>3</v>
      </c>
      <c r="M43" s="50">
        <v>10.09</v>
      </c>
      <c r="N43" s="28" t="s">
        <v>3</v>
      </c>
      <c r="O43" s="50">
        <v>9.23</v>
      </c>
      <c r="P43" s="28" t="s">
        <v>7</v>
      </c>
      <c r="Q43" s="32">
        <v>21.971</v>
      </c>
      <c r="R43" s="28" t="s">
        <v>7</v>
      </c>
      <c r="S43" s="32">
        <v>75.239999999999995</v>
      </c>
      <c r="T43" s="28" t="s">
        <v>3</v>
      </c>
      <c r="U43" s="50">
        <v>9.7769999999999992</v>
      </c>
      <c r="V43" s="28" t="s">
        <v>7</v>
      </c>
      <c r="W43" s="32">
        <v>2.262</v>
      </c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</row>
    <row r="44" spans="2:141" x14ac:dyDescent="0.25">
      <c r="S44" s="34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</row>
    <row r="45" spans="2:141" x14ac:dyDescent="0.25">
      <c r="B45" s="28" t="s">
        <v>24</v>
      </c>
      <c r="C45" s="39">
        <f>C24+(C25*($B$4-$C$33))+(C26*(($B$4-$C$33)^2))+(C27*($B$5-$C$34))+(C28*(($B$5-$C$34)^2))</f>
        <v>4.1368999999999998</v>
      </c>
      <c r="E45" s="39">
        <f>E24+(E25*($B$4-$C$33))+(E26*(($B$4-$C$33)^2))+(E27*($B$5-$C$34))+(E28*(($B$5-$C$34)^2))+(E29*((($B$4-$C$33)*($B$5-$C$34))))+(E30*(((($B$4-$C$33)^2)*(($B$5-$C$34)^2))))</f>
        <v>45.064051071999998</v>
      </c>
      <c r="F45" s="39"/>
      <c r="G45" s="39">
        <f>G24+(G25*($B$4-$C$33))+(G26*(($B$4-$C$33)^2))+(G27*($B$5-$C$34))+(G29*((($B$4-$C$33)*($B$5-$C$34))))</f>
        <v>34.147709999999996</v>
      </c>
      <c r="I45" s="39">
        <f>I24+(I25*($B$4-$C$33))+(I26*(($B$4-$C$33)^2))+(I27*($B$5-$C$34))+(I28*(($B$5-$C$34)^2))</f>
        <v>90.580100000000002</v>
      </c>
      <c r="K45" s="39">
        <f>K24+(K25*($B$4-$C$33))+(K26*(($B$4-$C$33)^2))+(K27*($B$5-$C$34))+(K28*(($B$5-$C$34)^2))</f>
        <v>68.271100000000004</v>
      </c>
      <c r="L45" s="40"/>
      <c r="M45" s="39">
        <f>M24+(M25*($B$4-$C$33))+(M27*($B$5-$C$34))</f>
        <v>39.5505</v>
      </c>
      <c r="N45" s="41"/>
      <c r="O45" s="39">
        <f>O24+(O25*($B$4-$C$33))</f>
        <v>5.4755999999999991</v>
      </c>
      <c r="P45" s="41"/>
      <c r="Q45" s="39">
        <f>Q24+(Q25*($B$4-$C$33))+(Q26*(($B$4-$C$33)^2))+(Q27*($B$5-$C$34))</f>
        <v>48.1584</v>
      </c>
      <c r="R45" s="41"/>
      <c r="S45" s="39">
        <f>S24+(S25*($B$4-$C$33))+(S26*(($B$4-$C$33)^2))+(S27*($B$5-$C$34))</f>
        <v>168.14362</v>
      </c>
      <c r="T45" s="41"/>
      <c r="U45" s="39">
        <f>U24+(U25*($B$4-$C$33))+(U26*(($B$4-$C$33)^2))+(U27*($B$5-$C$34))</f>
        <v>40.469499999999996</v>
      </c>
      <c r="V45" s="41"/>
      <c r="W45" s="39">
        <f>W24+(W25*($B$4-$C$33))+(W26*(($B$4-$C$33)^2))+(W27*($B$5-$C$34))</f>
        <v>13.690799999999998</v>
      </c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</row>
    <row r="46" spans="2:141" x14ac:dyDescent="0.25">
      <c r="B46" s="28" t="s">
        <v>20</v>
      </c>
      <c r="C46" s="29">
        <f>B8-C45</f>
        <v>-4.1368999999999998</v>
      </c>
      <c r="D46" s="29"/>
      <c r="E46" s="29">
        <f>B9-E45</f>
        <v>-45.064051071999998</v>
      </c>
      <c r="F46" s="29"/>
      <c r="G46" s="29">
        <f>B10-G45</f>
        <v>-34.147709999999996</v>
      </c>
      <c r="H46" s="29"/>
      <c r="I46" s="29">
        <f>B12-I45</f>
        <v>-90.580100000000002</v>
      </c>
      <c r="K46" s="29">
        <f>B13-K45</f>
        <v>-68.271100000000004</v>
      </c>
      <c r="M46" s="29">
        <f>B14-M45</f>
        <v>-39.5505</v>
      </c>
      <c r="O46" s="29" t="e">
        <f>B15-O45</f>
        <v>#VALUE!</v>
      </c>
      <c r="Q46" s="29">
        <f>B17-Q45</f>
        <v>-48.1584</v>
      </c>
      <c r="S46" s="29">
        <f>B18-S45</f>
        <v>-168.14362</v>
      </c>
      <c r="U46" s="29">
        <f>B20-U45</f>
        <v>-40.469499999999996</v>
      </c>
      <c r="W46" s="29">
        <f>B21-W45</f>
        <v>-13.690799999999998</v>
      </c>
    </row>
    <row r="47" spans="2:141" x14ac:dyDescent="0.25">
      <c r="C47" s="28">
        <f>+IF(C45&lt;$C$36,1,IF(C45&lt;$C$37,2,IF(C45&lt;$C$38,3,4)))</f>
        <v>2</v>
      </c>
      <c r="E47" s="28">
        <f>+IF(E45&lt;$E$36,1,IF(E45&lt;$E$37,2,IF(E45&lt;$E$38,3,4)))</f>
        <v>4</v>
      </c>
      <c r="G47" s="28">
        <f>+IF(G45&lt;$G$36,1,IF(G45&lt;$G$37,2,IF(G45&lt;$G$38,3,4)))</f>
        <v>4</v>
      </c>
      <c r="Q47" s="28">
        <f>+IF(Q45&lt;$Q$36,1,IF(Q45&lt;$Q$37,2,IF(Q45&lt;$Q$38,3,4)))</f>
        <v>2</v>
      </c>
      <c r="S47" s="28">
        <f>+IF(S45&lt;$S$36,1,IF(S45&lt;$S$37,2,IF(S45&lt;$S$38,3,4)))</f>
        <v>4</v>
      </c>
      <c r="W47" s="28">
        <f>+IF(W45&lt;$W$36,1,IF(W45&lt;$W$37,2,IF(W45&lt;$W$38,3,4)))</f>
        <v>1</v>
      </c>
    </row>
    <row r="48" spans="2:141" x14ac:dyDescent="0.25">
      <c r="B48" s="28" t="s">
        <v>21</v>
      </c>
      <c r="C48" s="39">
        <f>+C46/(IF(C47=1,C40,IF(C47=2,C41,IF(C47=3,C42,IF(C47=4,C43)))))</f>
        <v>-2.3254075323215289</v>
      </c>
      <c r="E48" s="39">
        <f>+E46/(IF(E47=1,E40,IF(E47=2,E41,IF(E47=3,E42,IF(E47=4,E43)))))*-1</f>
        <v>4.3397583852080119</v>
      </c>
      <c r="G48" s="39">
        <f>+G46/(IF(G47=1,G40,IF(G47=2,G41,IF(G47=3,G42,IF(G47=4,G43)))))*-1</f>
        <v>3.2364429911856694</v>
      </c>
      <c r="I48" s="39">
        <f>+I46/I43</f>
        <v>-5.3085682470843354</v>
      </c>
      <c r="K48" s="39">
        <f>+K46/K43</f>
        <v>-4.7275881171664009</v>
      </c>
      <c r="M48" s="39">
        <f>+M46/M43</f>
        <v>-3.9197720515361745</v>
      </c>
      <c r="N48" s="34"/>
      <c r="O48" s="39" t="e">
        <f>+O46/O43</f>
        <v>#VALUE!</v>
      </c>
      <c r="P48" s="34"/>
      <c r="Q48" s="39">
        <f>+Q46/(IF(Q47=1,Q40,IF(Q47=2,Q41,IF(Q47=3,Q42,IF(Q47=4,Q43)))))*-1</f>
        <v>2.3667387458226856</v>
      </c>
      <c r="R48" s="34"/>
      <c r="S48" s="39">
        <f>+S46/(IF(S47=1,S40,IF(S47=2,S41,IF(S47=3,S42,IF(S47=4,S43)))))*-1</f>
        <v>2.2347636895268477</v>
      </c>
      <c r="T48" s="34"/>
      <c r="U48" s="39">
        <f>+U46/U43</f>
        <v>-4.1392553953155362</v>
      </c>
      <c r="V48" s="34"/>
      <c r="W48" s="39">
        <f>+W46/(IF(W47=1,W40,IF(W47=2,W41,IF(W47=3,W42,IF(W47=4,W43)))))</f>
        <v>-3.8630925507900669</v>
      </c>
      <c r="X48" s="34"/>
      <c r="Y48" s="34"/>
      <c r="Z48" s="34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</row>
    <row r="49" spans="2:141" x14ac:dyDescent="0.25">
      <c r="B49" s="28" t="s">
        <v>22</v>
      </c>
      <c r="C49" s="28">
        <f>+VLOOKUP(C48,C51:D229,2,TRUE)</f>
        <v>2</v>
      </c>
      <c r="E49" s="28">
        <f>+VLOOKUP(E48,E51:F229,2,TRUE)</f>
        <v>99</v>
      </c>
      <c r="G49" s="42">
        <f>+NORMSDIST(G48)*100</f>
        <v>99.939485300589112</v>
      </c>
      <c r="I49" s="42">
        <f>+NORMSDIST(I48)*100</f>
        <v>5.5244857132111284E-6</v>
      </c>
      <c r="K49" s="42">
        <f>+NORMSDIST(K48)*100</f>
        <v>1.1360123717906001E-4</v>
      </c>
      <c r="L49" s="43"/>
      <c r="M49" s="42">
        <f>+NORMSDIST(M48)*100</f>
        <v>4.4316380008742563E-3</v>
      </c>
      <c r="N49" s="34"/>
      <c r="O49" s="42" t="e">
        <f>+NORMSDIST(O48)*100</f>
        <v>#VALUE!</v>
      </c>
      <c r="P49" s="34"/>
      <c r="Q49" s="42">
        <f>+NORMSDIST(Q48)*100</f>
        <v>99.102720220304107</v>
      </c>
      <c r="R49" s="34"/>
      <c r="S49" s="28">
        <f>+VLOOKUP(S48,S51:T229,2,TRUE)</f>
        <v>97</v>
      </c>
      <c r="T49" s="34"/>
      <c r="U49" s="42">
        <f>+NORMSDIST(U48)*100</f>
        <v>1.7421744265547746E-3</v>
      </c>
      <c r="V49" s="34"/>
      <c r="W49" s="42">
        <f>+NORMSDIST(W48)*100</f>
        <v>5.5980282498844115E-3</v>
      </c>
      <c r="X49" s="34"/>
      <c r="Y49" s="34"/>
      <c r="Z49" s="34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</row>
    <row r="50" spans="2:141" x14ac:dyDescent="0.25">
      <c r="G50" s="42"/>
      <c r="I50" s="42"/>
      <c r="K50" s="42"/>
      <c r="L50" s="43"/>
      <c r="M50" s="42"/>
      <c r="N50" s="34"/>
      <c r="O50" s="42"/>
      <c r="P50" s="34"/>
      <c r="Q50" s="42"/>
      <c r="R50" s="34"/>
      <c r="S50" s="42"/>
      <c r="T50" s="34"/>
      <c r="U50" s="42"/>
      <c r="V50" s="34"/>
      <c r="W50" s="42"/>
      <c r="X50" s="34"/>
      <c r="Y50" s="34"/>
      <c r="Z50" s="34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</row>
    <row r="51" spans="2:141" x14ac:dyDescent="0.25">
      <c r="C51" s="28">
        <f t="shared" ref="C51:C68" si="0">+C52-0.5</f>
        <v>-12.854699999999996</v>
      </c>
      <c r="D51" s="28">
        <v>0</v>
      </c>
      <c r="E51" s="28">
        <f t="shared" ref="E51:E78" si="1">+E52-1</f>
        <v>-35.2226</v>
      </c>
      <c r="F51" s="28">
        <v>0</v>
      </c>
      <c r="G51" s="42"/>
      <c r="I51" s="42"/>
      <c r="K51" s="42"/>
      <c r="L51" s="43"/>
      <c r="M51" s="42"/>
      <c r="N51" s="34"/>
      <c r="O51" s="42"/>
      <c r="P51" s="34"/>
      <c r="Q51" s="42"/>
      <c r="R51" s="34"/>
      <c r="S51" s="28">
        <f t="shared" ref="S51:S78" si="2">+S52-1</f>
        <v>-35.704681361816156</v>
      </c>
      <c r="T51" s="28">
        <v>0</v>
      </c>
      <c r="U51" s="42"/>
      <c r="V51" s="34"/>
      <c r="W51" s="42"/>
      <c r="X51" s="34"/>
      <c r="Y51" s="34"/>
      <c r="Z51" s="34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</row>
    <row r="52" spans="2:141" x14ac:dyDescent="0.25">
      <c r="C52" s="28">
        <f t="shared" si="0"/>
        <v>-12.354699999999996</v>
      </c>
      <c r="D52" s="28">
        <v>0</v>
      </c>
      <c r="E52" s="28">
        <f t="shared" si="1"/>
        <v>-34.2226</v>
      </c>
      <c r="F52" s="28">
        <v>0</v>
      </c>
      <c r="G52" s="42"/>
      <c r="I52" s="42"/>
      <c r="K52" s="42"/>
      <c r="L52" s="43"/>
      <c r="M52" s="42"/>
      <c r="N52" s="34"/>
      <c r="O52" s="42"/>
      <c r="P52" s="34"/>
      <c r="Q52" s="42"/>
      <c r="R52" s="34"/>
      <c r="S52" s="28">
        <f t="shared" si="2"/>
        <v>-34.704681361816156</v>
      </c>
      <c r="T52" s="28">
        <v>0</v>
      </c>
      <c r="U52" s="42"/>
      <c r="V52" s="34"/>
      <c r="W52" s="42"/>
      <c r="X52" s="34"/>
      <c r="Y52" s="34"/>
      <c r="Z52" s="34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</row>
    <row r="53" spans="2:141" x14ac:dyDescent="0.25">
      <c r="C53" s="28">
        <f t="shared" si="0"/>
        <v>-11.854699999999996</v>
      </c>
      <c r="D53" s="28">
        <v>0</v>
      </c>
      <c r="E53" s="28">
        <f t="shared" si="1"/>
        <v>-33.2226</v>
      </c>
      <c r="F53" s="28">
        <v>0</v>
      </c>
      <c r="G53" s="42"/>
      <c r="I53" s="42"/>
      <c r="K53" s="42"/>
      <c r="L53" s="43"/>
      <c r="M53" s="42"/>
      <c r="N53" s="34"/>
      <c r="O53" s="42"/>
      <c r="P53" s="34"/>
      <c r="Q53" s="42"/>
      <c r="R53" s="34"/>
      <c r="S53" s="28">
        <f t="shared" si="2"/>
        <v>-33.704681361816156</v>
      </c>
      <c r="T53" s="28">
        <v>0</v>
      </c>
      <c r="U53" s="42"/>
      <c r="V53" s="34"/>
      <c r="W53" s="42"/>
      <c r="X53" s="34"/>
      <c r="Y53" s="34"/>
      <c r="Z53" s="34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</row>
    <row r="54" spans="2:141" x14ac:dyDescent="0.25">
      <c r="C54" s="28">
        <f t="shared" si="0"/>
        <v>-11.354699999999996</v>
      </c>
      <c r="D54" s="28">
        <v>0</v>
      </c>
      <c r="E54" s="28">
        <f t="shared" si="1"/>
        <v>-32.2226</v>
      </c>
      <c r="F54" s="28">
        <v>0</v>
      </c>
      <c r="G54" s="42"/>
      <c r="I54" s="42"/>
      <c r="K54" s="42"/>
      <c r="L54" s="43"/>
      <c r="M54" s="42"/>
      <c r="N54" s="34"/>
      <c r="O54" s="42"/>
      <c r="P54" s="34"/>
      <c r="Q54" s="42"/>
      <c r="R54" s="34"/>
      <c r="S54" s="28">
        <f t="shared" si="2"/>
        <v>-32.704681361816156</v>
      </c>
      <c r="T54" s="28">
        <v>0</v>
      </c>
      <c r="U54" s="42"/>
      <c r="V54" s="34"/>
      <c r="W54" s="42"/>
      <c r="X54" s="34"/>
      <c r="Y54" s="34"/>
      <c r="Z54" s="34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</row>
    <row r="55" spans="2:141" x14ac:dyDescent="0.25">
      <c r="C55" s="28">
        <f t="shared" si="0"/>
        <v>-10.854699999999996</v>
      </c>
      <c r="D55" s="28">
        <v>0</v>
      </c>
      <c r="E55" s="28">
        <f t="shared" si="1"/>
        <v>-31.2226</v>
      </c>
      <c r="F55" s="28">
        <v>0</v>
      </c>
      <c r="G55" s="42"/>
      <c r="I55" s="42"/>
      <c r="K55" s="42"/>
      <c r="L55" s="43"/>
      <c r="M55" s="42"/>
      <c r="N55" s="34"/>
      <c r="O55" s="42"/>
      <c r="P55" s="34"/>
      <c r="Q55" s="42"/>
      <c r="R55" s="34"/>
      <c r="S55" s="28">
        <f t="shared" si="2"/>
        <v>-31.704681361816153</v>
      </c>
      <c r="T55" s="28">
        <v>0</v>
      </c>
      <c r="U55" s="42"/>
      <c r="V55" s="34"/>
      <c r="W55" s="42"/>
      <c r="X55" s="34"/>
      <c r="Y55" s="34"/>
      <c r="Z55" s="34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</row>
    <row r="56" spans="2:141" x14ac:dyDescent="0.25">
      <c r="C56" s="28">
        <f t="shared" si="0"/>
        <v>-10.354699999999996</v>
      </c>
      <c r="D56" s="28">
        <v>0</v>
      </c>
      <c r="E56" s="28">
        <f t="shared" si="1"/>
        <v>-30.2226</v>
      </c>
      <c r="F56" s="28">
        <v>0</v>
      </c>
      <c r="G56" s="42"/>
      <c r="I56" s="42"/>
      <c r="K56" s="42"/>
      <c r="L56" s="43"/>
      <c r="M56" s="42"/>
      <c r="N56" s="34"/>
      <c r="O56" s="42"/>
      <c r="P56" s="34"/>
      <c r="Q56" s="42"/>
      <c r="R56" s="34"/>
      <c r="S56" s="28">
        <f t="shared" si="2"/>
        <v>-30.704681361816153</v>
      </c>
      <c r="T56" s="28">
        <v>0</v>
      </c>
      <c r="U56" s="42"/>
      <c r="V56" s="34"/>
      <c r="W56" s="42"/>
      <c r="X56" s="34"/>
      <c r="Y56" s="34"/>
      <c r="Z56" s="34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</row>
    <row r="57" spans="2:141" x14ac:dyDescent="0.25">
      <c r="C57" s="28">
        <f t="shared" si="0"/>
        <v>-9.8546999999999958</v>
      </c>
      <c r="D57" s="28">
        <v>0</v>
      </c>
      <c r="E57" s="28">
        <f t="shared" si="1"/>
        <v>-29.2226</v>
      </c>
      <c r="F57" s="28">
        <v>0</v>
      </c>
      <c r="G57" s="42"/>
      <c r="I57" s="42"/>
      <c r="K57" s="42"/>
      <c r="L57" s="43"/>
      <c r="M57" s="42"/>
      <c r="N57" s="34"/>
      <c r="O57" s="42"/>
      <c r="P57" s="34"/>
      <c r="Q57" s="42"/>
      <c r="R57" s="34"/>
      <c r="S57" s="28">
        <f t="shared" si="2"/>
        <v>-29.704681361816153</v>
      </c>
      <c r="T57" s="28">
        <v>0</v>
      </c>
      <c r="U57" s="42"/>
      <c r="V57" s="34"/>
      <c r="W57" s="42"/>
      <c r="X57" s="34"/>
      <c r="Y57" s="34"/>
      <c r="Z57" s="34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</row>
    <row r="58" spans="2:141" x14ac:dyDescent="0.25">
      <c r="C58" s="28">
        <f t="shared" si="0"/>
        <v>-9.3546999999999958</v>
      </c>
      <c r="D58" s="28">
        <v>0</v>
      </c>
      <c r="E58" s="28">
        <f t="shared" si="1"/>
        <v>-28.2226</v>
      </c>
      <c r="F58" s="28">
        <v>0</v>
      </c>
      <c r="G58" s="42"/>
      <c r="I58" s="42"/>
      <c r="K58" s="42"/>
      <c r="L58" s="43"/>
      <c r="M58" s="42"/>
      <c r="N58" s="34"/>
      <c r="O58" s="42"/>
      <c r="P58" s="34"/>
      <c r="Q58" s="42"/>
      <c r="R58" s="34"/>
      <c r="S58" s="28">
        <f t="shared" si="2"/>
        <v>-28.704681361816153</v>
      </c>
      <c r="T58" s="28">
        <v>0</v>
      </c>
      <c r="U58" s="42"/>
      <c r="V58" s="34"/>
      <c r="W58" s="42"/>
      <c r="X58" s="34"/>
      <c r="Y58" s="34"/>
      <c r="Z58" s="34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</row>
    <row r="59" spans="2:141" x14ac:dyDescent="0.25">
      <c r="C59" s="28">
        <f t="shared" si="0"/>
        <v>-8.8546999999999958</v>
      </c>
      <c r="D59" s="28">
        <v>0</v>
      </c>
      <c r="E59" s="28">
        <f t="shared" si="1"/>
        <v>-27.2226</v>
      </c>
      <c r="F59" s="28">
        <v>0</v>
      </c>
      <c r="G59" s="42"/>
      <c r="I59" s="42"/>
      <c r="K59" s="42"/>
      <c r="L59" s="43"/>
      <c r="M59" s="42"/>
      <c r="N59" s="34"/>
      <c r="O59" s="42"/>
      <c r="P59" s="34"/>
      <c r="Q59" s="42"/>
      <c r="R59" s="34"/>
      <c r="S59" s="28">
        <f t="shared" si="2"/>
        <v>-27.704681361816153</v>
      </c>
      <c r="T59" s="28">
        <v>0</v>
      </c>
      <c r="U59" s="42"/>
      <c r="V59" s="34"/>
      <c r="W59" s="42"/>
      <c r="X59" s="34"/>
      <c r="Y59" s="34"/>
      <c r="Z59" s="34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</row>
    <row r="60" spans="2:141" x14ac:dyDescent="0.25">
      <c r="C60" s="28">
        <f t="shared" si="0"/>
        <v>-8.3546999999999958</v>
      </c>
      <c r="D60" s="28">
        <v>0</v>
      </c>
      <c r="E60" s="28">
        <f t="shared" si="1"/>
        <v>-26.2226</v>
      </c>
      <c r="F60" s="28">
        <v>0</v>
      </c>
      <c r="G60" s="42"/>
      <c r="I60" s="42"/>
      <c r="K60" s="42"/>
      <c r="L60" s="43"/>
      <c r="M60" s="42"/>
      <c r="N60" s="34"/>
      <c r="O60" s="42"/>
      <c r="P60" s="34"/>
      <c r="Q60" s="42"/>
      <c r="R60" s="34"/>
      <c r="S60" s="28">
        <f t="shared" si="2"/>
        <v>-26.704681361816153</v>
      </c>
      <c r="T60" s="28">
        <v>0</v>
      </c>
      <c r="U60" s="42"/>
      <c r="V60" s="34"/>
      <c r="W60" s="42"/>
      <c r="X60" s="34"/>
      <c r="Y60" s="34"/>
      <c r="Z60" s="34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</row>
    <row r="61" spans="2:141" x14ac:dyDescent="0.25">
      <c r="C61" s="28">
        <f t="shared" si="0"/>
        <v>-7.8546999999999958</v>
      </c>
      <c r="D61" s="28">
        <v>0</v>
      </c>
      <c r="E61" s="28">
        <f t="shared" si="1"/>
        <v>-25.2226</v>
      </c>
      <c r="F61" s="28">
        <v>0</v>
      </c>
      <c r="G61" s="42"/>
      <c r="I61" s="42"/>
      <c r="K61" s="42"/>
      <c r="L61" s="43"/>
      <c r="M61" s="42"/>
      <c r="N61" s="34"/>
      <c r="O61" s="42"/>
      <c r="P61" s="34"/>
      <c r="Q61" s="42"/>
      <c r="R61" s="34"/>
      <c r="S61" s="28">
        <f t="shared" si="2"/>
        <v>-25.704681361816153</v>
      </c>
      <c r="T61" s="28">
        <v>0</v>
      </c>
      <c r="U61" s="42"/>
      <c r="V61" s="34"/>
      <c r="W61" s="42"/>
      <c r="X61" s="34"/>
      <c r="Y61" s="34"/>
      <c r="Z61" s="34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</row>
    <row r="62" spans="2:141" x14ac:dyDescent="0.25">
      <c r="C62" s="28">
        <f t="shared" si="0"/>
        <v>-7.3546999999999958</v>
      </c>
      <c r="D62" s="28">
        <v>0</v>
      </c>
      <c r="E62" s="28">
        <f t="shared" si="1"/>
        <v>-24.2226</v>
      </c>
      <c r="F62" s="28">
        <v>0</v>
      </c>
      <c r="G62" s="42"/>
      <c r="I62" s="42"/>
      <c r="K62" s="42"/>
      <c r="L62" s="43"/>
      <c r="M62" s="42"/>
      <c r="N62" s="34"/>
      <c r="O62" s="42"/>
      <c r="P62" s="34"/>
      <c r="Q62" s="42"/>
      <c r="R62" s="34"/>
      <c r="S62" s="28">
        <f t="shared" si="2"/>
        <v>-24.704681361816153</v>
      </c>
      <c r="T62" s="28">
        <v>0</v>
      </c>
      <c r="U62" s="42"/>
      <c r="V62" s="34"/>
      <c r="W62" s="42"/>
      <c r="X62" s="34"/>
      <c r="Y62" s="34"/>
      <c r="Z62" s="34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</row>
    <row r="63" spans="2:141" x14ac:dyDescent="0.25">
      <c r="C63" s="28">
        <f t="shared" si="0"/>
        <v>-6.8546999999999958</v>
      </c>
      <c r="D63" s="28">
        <v>0</v>
      </c>
      <c r="E63" s="28">
        <f t="shared" si="1"/>
        <v>-23.2226</v>
      </c>
      <c r="F63" s="28">
        <v>0</v>
      </c>
      <c r="G63" s="42"/>
      <c r="I63" s="42"/>
      <c r="K63" s="42"/>
      <c r="L63" s="43"/>
      <c r="M63" s="42"/>
      <c r="N63" s="34"/>
      <c r="O63" s="42"/>
      <c r="P63" s="34"/>
      <c r="Q63" s="42"/>
      <c r="R63" s="34"/>
      <c r="S63" s="28">
        <f t="shared" si="2"/>
        <v>-23.704681361816153</v>
      </c>
      <c r="T63" s="28">
        <v>0</v>
      </c>
      <c r="U63" s="42"/>
      <c r="V63" s="34"/>
      <c r="W63" s="42"/>
      <c r="X63" s="34"/>
      <c r="Y63" s="34"/>
      <c r="Z63" s="34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</row>
    <row r="64" spans="2:141" x14ac:dyDescent="0.25">
      <c r="C64" s="28">
        <f t="shared" si="0"/>
        <v>-6.3546999999999958</v>
      </c>
      <c r="D64" s="28">
        <v>0</v>
      </c>
      <c r="E64" s="28">
        <f t="shared" si="1"/>
        <v>-22.2226</v>
      </c>
      <c r="F64" s="28">
        <v>0</v>
      </c>
      <c r="G64" s="42"/>
      <c r="I64" s="42"/>
      <c r="K64" s="42"/>
      <c r="L64" s="43"/>
      <c r="M64" s="42"/>
      <c r="N64" s="34"/>
      <c r="O64" s="42"/>
      <c r="P64" s="34"/>
      <c r="Q64" s="42"/>
      <c r="R64" s="34"/>
      <c r="S64" s="28">
        <f t="shared" si="2"/>
        <v>-22.704681361816153</v>
      </c>
      <c r="T64" s="28">
        <v>0</v>
      </c>
      <c r="U64" s="42"/>
      <c r="V64" s="34"/>
      <c r="W64" s="42"/>
      <c r="X64" s="34"/>
      <c r="Y64" s="34"/>
      <c r="Z64" s="34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</row>
    <row r="65" spans="3:141" x14ac:dyDescent="0.25">
      <c r="C65" s="28">
        <f t="shared" si="0"/>
        <v>-5.8546999999999958</v>
      </c>
      <c r="D65" s="28">
        <v>0</v>
      </c>
      <c r="E65" s="28">
        <f t="shared" si="1"/>
        <v>-21.2226</v>
      </c>
      <c r="F65" s="28">
        <v>0</v>
      </c>
      <c r="G65" s="42"/>
      <c r="I65" s="42"/>
      <c r="K65" s="42"/>
      <c r="L65" s="43"/>
      <c r="M65" s="42"/>
      <c r="N65" s="34"/>
      <c r="O65" s="42"/>
      <c r="P65" s="34"/>
      <c r="Q65" s="42"/>
      <c r="R65" s="34"/>
      <c r="S65" s="28">
        <f t="shared" si="2"/>
        <v>-21.704681361816153</v>
      </c>
      <c r="T65" s="28">
        <v>0</v>
      </c>
      <c r="U65" s="42"/>
      <c r="V65" s="34"/>
      <c r="W65" s="42"/>
      <c r="X65" s="34"/>
      <c r="Y65" s="34"/>
      <c r="Z65" s="34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</row>
    <row r="66" spans="3:141" x14ac:dyDescent="0.25">
      <c r="C66" s="28">
        <f t="shared" si="0"/>
        <v>-5.3546999999999958</v>
      </c>
      <c r="D66" s="28">
        <v>0</v>
      </c>
      <c r="E66" s="28">
        <f t="shared" si="1"/>
        <v>-20.2226</v>
      </c>
      <c r="F66" s="28">
        <v>0</v>
      </c>
      <c r="G66" s="42"/>
      <c r="I66" s="42"/>
      <c r="K66" s="42"/>
      <c r="L66" s="43"/>
      <c r="M66" s="42"/>
      <c r="N66" s="34"/>
      <c r="O66" s="42"/>
      <c r="P66" s="34"/>
      <c r="Q66" s="42"/>
      <c r="R66" s="34"/>
      <c r="S66" s="28">
        <f t="shared" si="2"/>
        <v>-20.704681361816153</v>
      </c>
      <c r="T66" s="28">
        <v>0</v>
      </c>
      <c r="U66" s="42"/>
      <c r="V66" s="34"/>
      <c r="W66" s="42"/>
      <c r="X66" s="34"/>
      <c r="Y66" s="34"/>
      <c r="Z66" s="34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</row>
    <row r="67" spans="3:141" x14ac:dyDescent="0.25">
      <c r="C67" s="28">
        <f t="shared" si="0"/>
        <v>-4.8546999999999958</v>
      </c>
      <c r="D67" s="28">
        <v>0</v>
      </c>
      <c r="E67" s="28">
        <f t="shared" si="1"/>
        <v>-19.2226</v>
      </c>
      <c r="F67" s="28">
        <v>0</v>
      </c>
      <c r="G67" s="42"/>
      <c r="I67" s="42"/>
      <c r="K67" s="42"/>
      <c r="L67" s="43"/>
      <c r="M67" s="42"/>
      <c r="N67" s="34"/>
      <c r="O67" s="42"/>
      <c r="P67" s="34"/>
      <c r="Q67" s="42"/>
      <c r="R67" s="34"/>
      <c r="S67" s="28">
        <f t="shared" si="2"/>
        <v>-19.704681361816153</v>
      </c>
      <c r="T67" s="28">
        <v>0</v>
      </c>
      <c r="U67" s="42"/>
      <c r="V67" s="34"/>
      <c r="W67" s="42"/>
      <c r="X67" s="34"/>
      <c r="Y67" s="34"/>
      <c r="Z67" s="34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</row>
    <row r="68" spans="3:141" x14ac:dyDescent="0.25">
      <c r="C68" s="28">
        <f t="shared" si="0"/>
        <v>-4.3546999999999958</v>
      </c>
      <c r="D68" s="28">
        <v>0</v>
      </c>
      <c r="E68" s="28">
        <f t="shared" si="1"/>
        <v>-18.2226</v>
      </c>
      <c r="F68" s="28">
        <v>0</v>
      </c>
      <c r="G68" s="42"/>
      <c r="I68" s="42"/>
      <c r="K68" s="42"/>
      <c r="L68" s="43"/>
      <c r="M68" s="42"/>
      <c r="N68" s="34"/>
      <c r="O68" s="42"/>
      <c r="P68" s="34"/>
      <c r="Q68" s="42"/>
      <c r="R68" s="34"/>
      <c r="S68" s="28">
        <f t="shared" si="2"/>
        <v>-18.704681361816153</v>
      </c>
      <c r="T68" s="28">
        <v>0</v>
      </c>
      <c r="U68" s="42"/>
      <c r="V68" s="34"/>
      <c r="W68" s="42"/>
      <c r="X68" s="34"/>
      <c r="Y68" s="34"/>
      <c r="Z68" s="34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</row>
    <row r="69" spans="3:141" x14ac:dyDescent="0.25">
      <c r="C69" s="28">
        <f t="shared" ref="C69:C88" si="3">+C70-0.05</f>
        <v>-3.8546999999999962</v>
      </c>
      <c r="D69" s="28">
        <v>0</v>
      </c>
      <c r="E69" s="28">
        <f t="shared" si="1"/>
        <v>-17.2226</v>
      </c>
      <c r="F69" s="28">
        <v>0</v>
      </c>
      <c r="G69" s="42"/>
      <c r="I69" s="42"/>
      <c r="K69" s="42"/>
      <c r="L69" s="43"/>
      <c r="M69" s="42"/>
      <c r="N69" s="34"/>
      <c r="O69" s="42"/>
      <c r="P69" s="34"/>
      <c r="Q69" s="42"/>
      <c r="R69" s="34"/>
      <c r="S69" s="28">
        <f t="shared" si="2"/>
        <v>-17.704681361816153</v>
      </c>
      <c r="T69" s="28">
        <v>0</v>
      </c>
      <c r="U69" s="42"/>
      <c r="V69" s="34"/>
      <c r="W69" s="42"/>
      <c r="X69" s="34"/>
      <c r="Y69" s="34"/>
      <c r="Z69" s="34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</row>
    <row r="70" spans="3:141" x14ac:dyDescent="0.25">
      <c r="C70" s="28">
        <f t="shared" si="3"/>
        <v>-3.8046999999999964</v>
      </c>
      <c r="D70" s="28">
        <v>0</v>
      </c>
      <c r="E70" s="28">
        <f t="shared" si="1"/>
        <v>-16.2226</v>
      </c>
      <c r="F70" s="28">
        <v>0</v>
      </c>
      <c r="G70" s="42"/>
      <c r="I70" s="42"/>
      <c r="K70" s="42"/>
      <c r="L70" s="43"/>
      <c r="M70" s="42"/>
      <c r="N70" s="34"/>
      <c r="O70" s="42"/>
      <c r="P70" s="34"/>
      <c r="Q70" s="42"/>
      <c r="R70" s="34"/>
      <c r="S70" s="28">
        <f t="shared" si="2"/>
        <v>-16.704681361816153</v>
      </c>
      <c r="T70" s="28">
        <v>0</v>
      </c>
      <c r="U70" s="42"/>
      <c r="V70" s="34"/>
      <c r="W70" s="42"/>
      <c r="X70" s="34"/>
      <c r="Y70" s="34"/>
      <c r="Z70" s="34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</row>
    <row r="71" spans="3:141" x14ac:dyDescent="0.25">
      <c r="C71" s="28">
        <f t="shared" si="3"/>
        <v>-3.7546999999999966</v>
      </c>
      <c r="D71" s="28">
        <v>0</v>
      </c>
      <c r="E71" s="28">
        <f t="shared" si="1"/>
        <v>-15.2226</v>
      </c>
      <c r="F71" s="28">
        <v>0</v>
      </c>
      <c r="G71" s="42"/>
      <c r="I71" s="42"/>
      <c r="K71" s="42"/>
      <c r="L71" s="43"/>
      <c r="M71" s="42"/>
      <c r="N71" s="34"/>
      <c r="O71" s="42"/>
      <c r="P71" s="34"/>
      <c r="Q71" s="42"/>
      <c r="R71" s="34"/>
      <c r="S71" s="28">
        <f t="shared" si="2"/>
        <v>-15.704681361816153</v>
      </c>
      <c r="T71" s="28">
        <v>0</v>
      </c>
      <c r="U71" s="42"/>
      <c r="V71" s="34"/>
      <c r="W71" s="42"/>
      <c r="X71" s="34"/>
      <c r="Y71" s="34"/>
      <c r="Z71" s="34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</row>
    <row r="72" spans="3:141" x14ac:dyDescent="0.25">
      <c r="C72" s="28">
        <f t="shared" si="3"/>
        <v>-3.7046999999999968</v>
      </c>
      <c r="D72" s="28">
        <v>0</v>
      </c>
      <c r="E72" s="28">
        <f t="shared" si="1"/>
        <v>-14.2226</v>
      </c>
      <c r="F72" s="28">
        <v>0</v>
      </c>
      <c r="G72" s="42"/>
      <c r="I72" s="42"/>
      <c r="K72" s="42"/>
      <c r="L72" s="43"/>
      <c r="M72" s="42"/>
      <c r="N72" s="34"/>
      <c r="O72" s="42"/>
      <c r="P72" s="34"/>
      <c r="Q72" s="42"/>
      <c r="R72" s="34"/>
      <c r="S72" s="28">
        <f t="shared" si="2"/>
        <v>-14.704681361816153</v>
      </c>
      <c r="T72" s="28">
        <v>0</v>
      </c>
      <c r="U72" s="42"/>
      <c r="V72" s="34"/>
      <c r="W72" s="42"/>
      <c r="X72" s="34"/>
      <c r="Y72" s="34"/>
      <c r="Z72" s="34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</row>
    <row r="73" spans="3:141" x14ac:dyDescent="0.25">
      <c r="C73" s="28">
        <f t="shared" si="3"/>
        <v>-3.654699999999997</v>
      </c>
      <c r="D73" s="28">
        <v>0</v>
      </c>
      <c r="E73" s="28">
        <f t="shared" si="1"/>
        <v>-13.2226</v>
      </c>
      <c r="F73" s="28">
        <v>0</v>
      </c>
      <c r="G73" s="42"/>
      <c r="I73" s="42"/>
      <c r="K73" s="42"/>
      <c r="L73" s="43"/>
      <c r="M73" s="42"/>
      <c r="N73" s="34"/>
      <c r="O73" s="42"/>
      <c r="P73" s="34"/>
      <c r="Q73" s="42"/>
      <c r="R73" s="34"/>
      <c r="S73" s="28">
        <f t="shared" si="2"/>
        <v>-13.704681361816153</v>
      </c>
      <c r="T73" s="28">
        <v>0</v>
      </c>
      <c r="U73" s="42"/>
      <c r="V73" s="34"/>
      <c r="W73" s="42"/>
      <c r="X73" s="34"/>
      <c r="Y73" s="34"/>
      <c r="Z73" s="34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</row>
    <row r="74" spans="3:141" x14ac:dyDescent="0.25">
      <c r="C74" s="28">
        <f t="shared" si="3"/>
        <v>-3.6046999999999971</v>
      </c>
      <c r="D74" s="28">
        <v>0</v>
      </c>
      <c r="E74" s="28">
        <f t="shared" si="1"/>
        <v>-12.2226</v>
      </c>
      <c r="F74" s="28">
        <v>0</v>
      </c>
      <c r="G74" s="42"/>
      <c r="I74" s="42"/>
      <c r="K74" s="42"/>
      <c r="L74" s="43"/>
      <c r="M74" s="42"/>
      <c r="N74" s="34"/>
      <c r="O74" s="42"/>
      <c r="P74" s="34"/>
      <c r="Q74" s="42"/>
      <c r="R74" s="34"/>
      <c r="S74" s="28">
        <f t="shared" si="2"/>
        <v>-12.704681361816153</v>
      </c>
      <c r="T74" s="28">
        <v>0</v>
      </c>
      <c r="U74" s="42"/>
      <c r="V74" s="34"/>
      <c r="W74" s="42"/>
      <c r="X74" s="34"/>
      <c r="Y74" s="34"/>
      <c r="Z74" s="34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</row>
    <row r="75" spans="3:141" x14ac:dyDescent="0.25">
      <c r="C75" s="28">
        <f t="shared" si="3"/>
        <v>-3.5546999999999973</v>
      </c>
      <c r="D75" s="28">
        <v>0</v>
      </c>
      <c r="E75" s="28">
        <f t="shared" si="1"/>
        <v>-11.2226</v>
      </c>
      <c r="F75" s="28">
        <v>0</v>
      </c>
      <c r="G75" s="42"/>
      <c r="I75" s="42"/>
      <c r="K75" s="42"/>
      <c r="L75" s="43"/>
      <c r="M75" s="42"/>
      <c r="N75" s="34"/>
      <c r="O75" s="42"/>
      <c r="P75" s="34"/>
      <c r="Q75" s="42"/>
      <c r="R75" s="34"/>
      <c r="S75" s="28">
        <f t="shared" si="2"/>
        <v>-11.704681361816153</v>
      </c>
      <c r="T75" s="28">
        <v>0</v>
      </c>
      <c r="U75" s="42"/>
      <c r="V75" s="34"/>
      <c r="W75" s="42"/>
      <c r="X75" s="34"/>
      <c r="Y75" s="34"/>
      <c r="Z75" s="34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</row>
    <row r="76" spans="3:141" x14ac:dyDescent="0.25">
      <c r="C76" s="28">
        <f t="shared" si="3"/>
        <v>-3.5046999999999975</v>
      </c>
      <c r="D76" s="28">
        <v>0</v>
      </c>
      <c r="E76" s="28">
        <f t="shared" si="1"/>
        <v>-10.2226</v>
      </c>
      <c r="F76" s="28">
        <v>0</v>
      </c>
      <c r="G76" s="42"/>
      <c r="I76" s="42"/>
      <c r="K76" s="42"/>
      <c r="L76" s="43"/>
      <c r="M76" s="42"/>
      <c r="N76" s="34"/>
      <c r="O76" s="42"/>
      <c r="P76" s="34"/>
      <c r="Q76" s="42"/>
      <c r="R76" s="34"/>
      <c r="S76" s="28">
        <f t="shared" si="2"/>
        <v>-10.704681361816153</v>
      </c>
      <c r="T76" s="28">
        <v>0</v>
      </c>
      <c r="U76" s="42"/>
      <c r="V76" s="34"/>
      <c r="W76" s="42"/>
      <c r="X76" s="34"/>
      <c r="Y76" s="34"/>
      <c r="Z76" s="34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</row>
    <row r="77" spans="3:141" x14ac:dyDescent="0.25">
      <c r="C77" s="28">
        <f t="shared" si="3"/>
        <v>-3.4546999999999977</v>
      </c>
      <c r="D77" s="28">
        <v>0</v>
      </c>
      <c r="E77" s="28">
        <f t="shared" si="1"/>
        <v>-9.2225999999999999</v>
      </c>
      <c r="F77" s="28">
        <v>0</v>
      </c>
      <c r="G77" s="42"/>
      <c r="I77" s="42"/>
      <c r="K77" s="42"/>
      <c r="L77" s="43"/>
      <c r="M77" s="42"/>
      <c r="N77" s="34"/>
      <c r="O77" s="42"/>
      <c r="P77" s="34"/>
      <c r="Q77" s="42"/>
      <c r="R77" s="34"/>
      <c r="S77" s="28">
        <f t="shared" si="2"/>
        <v>-9.7046813618161529</v>
      </c>
      <c r="T77" s="28">
        <v>0</v>
      </c>
      <c r="U77" s="42"/>
      <c r="V77" s="34"/>
      <c r="W77" s="42"/>
      <c r="X77" s="34"/>
      <c r="Y77" s="34"/>
      <c r="Z77" s="34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</row>
    <row r="78" spans="3:141" x14ac:dyDescent="0.25">
      <c r="C78" s="28">
        <f t="shared" si="3"/>
        <v>-3.4046999999999978</v>
      </c>
      <c r="D78" s="28">
        <v>0</v>
      </c>
      <c r="E78" s="28">
        <f t="shared" si="1"/>
        <v>-8.2225999999999999</v>
      </c>
      <c r="F78" s="28">
        <v>0</v>
      </c>
      <c r="G78" s="42"/>
      <c r="I78" s="42"/>
      <c r="K78" s="42"/>
      <c r="L78" s="43"/>
      <c r="M78" s="42"/>
      <c r="N78" s="34"/>
      <c r="O78" s="42"/>
      <c r="P78" s="34"/>
      <c r="Q78" s="42"/>
      <c r="R78" s="34"/>
      <c r="S78" s="28">
        <f t="shared" si="2"/>
        <v>-8.7046813618161529</v>
      </c>
      <c r="T78" s="28">
        <v>0</v>
      </c>
      <c r="U78" s="42"/>
      <c r="V78" s="34"/>
      <c r="W78" s="42"/>
      <c r="X78" s="34"/>
      <c r="Y78" s="34"/>
      <c r="Z78" s="34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</row>
    <row r="79" spans="3:141" x14ac:dyDescent="0.25">
      <c r="C79" s="28">
        <f t="shared" si="3"/>
        <v>-3.354699999999998</v>
      </c>
      <c r="D79" s="28">
        <v>0</v>
      </c>
      <c r="E79" s="28">
        <f>+E80-1</f>
        <v>-7.2225999999999999</v>
      </c>
      <c r="F79" s="28">
        <v>0</v>
      </c>
      <c r="G79" s="42"/>
      <c r="I79" s="42"/>
      <c r="K79" s="42"/>
      <c r="L79" s="43"/>
      <c r="M79" s="42"/>
      <c r="N79" s="34"/>
      <c r="O79" s="42"/>
      <c r="P79" s="34"/>
      <c r="Q79" s="42"/>
      <c r="R79" s="34"/>
      <c r="S79" s="28">
        <f>+S80-1</f>
        <v>-7.7046813618161529</v>
      </c>
      <c r="T79" s="28">
        <v>0</v>
      </c>
      <c r="U79" s="42"/>
      <c r="V79" s="34"/>
      <c r="W79" s="42"/>
      <c r="X79" s="34"/>
      <c r="Y79" s="34"/>
      <c r="Z79" s="34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</row>
    <row r="80" spans="3:141" x14ac:dyDescent="0.25">
      <c r="C80" s="28">
        <f t="shared" si="3"/>
        <v>-3.3046999999999982</v>
      </c>
      <c r="D80" s="28">
        <v>0</v>
      </c>
      <c r="E80" s="28">
        <f t="shared" ref="E80:E88" si="4">+E81-0.5</f>
        <v>-6.2225999999999999</v>
      </c>
      <c r="F80" s="28">
        <v>0</v>
      </c>
      <c r="L80" s="43"/>
      <c r="M80" s="41"/>
      <c r="N80" s="41"/>
      <c r="O80" s="41"/>
      <c r="P80" s="41"/>
      <c r="Q80" s="41"/>
      <c r="R80" s="41"/>
      <c r="S80" s="28">
        <f t="shared" ref="S80:S88" si="5">+S81-0.5</f>
        <v>-6.7046813618161529</v>
      </c>
      <c r="T80" s="28">
        <v>0</v>
      </c>
      <c r="U80" s="41"/>
      <c r="V80" s="41"/>
      <c r="W80" s="41"/>
      <c r="X80" s="41"/>
      <c r="Y80" s="41"/>
      <c r="Z80" s="41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</row>
    <row r="81" spans="1:20" x14ac:dyDescent="0.25">
      <c r="C81" s="28">
        <f t="shared" si="3"/>
        <v>-3.2546999999999984</v>
      </c>
      <c r="D81" s="28">
        <v>0</v>
      </c>
      <c r="E81" s="28">
        <f t="shared" si="4"/>
        <v>-5.7225999999999999</v>
      </c>
      <c r="F81" s="28">
        <v>0</v>
      </c>
      <c r="S81" s="28">
        <f t="shared" si="5"/>
        <v>-6.2046813618161529</v>
      </c>
      <c r="T81" s="28">
        <v>0</v>
      </c>
    </row>
    <row r="82" spans="1:20" x14ac:dyDescent="0.25">
      <c r="C82" s="28">
        <f t="shared" si="3"/>
        <v>-3.2046999999999985</v>
      </c>
      <c r="D82" s="28">
        <v>0</v>
      </c>
      <c r="E82" s="28">
        <f t="shared" si="4"/>
        <v>-5.2225999999999999</v>
      </c>
      <c r="F82" s="28">
        <v>0</v>
      </c>
      <c r="S82" s="28">
        <f t="shared" si="5"/>
        <v>-5.7046813618161529</v>
      </c>
      <c r="T82" s="28">
        <v>0</v>
      </c>
    </row>
    <row r="83" spans="1:20" x14ac:dyDescent="0.25">
      <c r="C83" s="28">
        <f t="shared" si="3"/>
        <v>-3.1546999999999987</v>
      </c>
      <c r="D83" s="28">
        <v>0</v>
      </c>
      <c r="E83" s="28">
        <f t="shared" si="4"/>
        <v>-4.7225999999999999</v>
      </c>
      <c r="F83" s="28">
        <v>0</v>
      </c>
      <c r="S83" s="28">
        <f t="shared" si="5"/>
        <v>-5.2046813618161529</v>
      </c>
      <c r="T83" s="28">
        <v>0</v>
      </c>
    </row>
    <row r="84" spans="1:20" x14ac:dyDescent="0.25">
      <c r="A84" s="28" t="s">
        <v>16</v>
      </c>
      <c r="C84" s="28">
        <f t="shared" si="3"/>
        <v>-3.1046999999999989</v>
      </c>
      <c r="D84" s="28">
        <v>0</v>
      </c>
      <c r="E84" s="28">
        <f t="shared" si="4"/>
        <v>-4.2225999999999999</v>
      </c>
      <c r="F84" s="28">
        <v>0</v>
      </c>
      <c r="S84" s="28">
        <f t="shared" si="5"/>
        <v>-4.7046813618161529</v>
      </c>
      <c r="T84" s="28">
        <v>0</v>
      </c>
    </row>
    <row r="85" spans="1:20" x14ac:dyDescent="0.25">
      <c r="A85" s="28" t="s">
        <v>17</v>
      </c>
      <c r="C85" s="28">
        <f t="shared" si="3"/>
        <v>-3.0546999999999991</v>
      </c>
      <c r="D85" s="28">
        <v>0</v>
      </c>
      <c r="E85" s="28">
        <f t="shared" si="4"/>
        <v>-3.7225999999999999</v>
      </c>
      <c r="F85" s="28">
        <v>0</v>
      </c>
      <c r="S85" s="28">
        <f t="shared" si="5"/>
        <v>-4.2046813618161529</v>
      </c>
      <c r="T85" s="28">
        <v>0</v>
      </c>
    </row>
    <row r="86" spans="1:20" x14ac:dyDescent="0.25">
      <c r="C86" s="28">
        <f t="shared" si="3"/>
        <v>-3.0046999999999993</v>
      </c>
      <c r="D86" s="28">
        <v>0</v>
      </c>
      <c r="E86" s="28">
        <f t="shared" si="4"/>
        <v>-3.2225999999999999</v>
      </c>
      <c r="F86" s="28">
        <v>0</v>
      </c>
      <c r="S86" s="28">
        <f t="shared" si="5"/>
        <v>-3.7046813618161529</v>
      </c>
      <c r="T86" s="28">
        <v>0</v>
      </c>
    </row>
    <row r="87" spans="1:20" x14ac:dyDescent="0.25">
      <c r="C87" s="28">
        <f t="shared" si="3"/>
        <v>-2.9546999999999994</v>
      </c>
      <c r="D87" s="28">
        <v>0</v>
      </c>
      <c r="E87" s="28">
        <f t="shared" si="4"/>
        <v>-2.7225999999999999</v>
      </c>
      <c r="F87" s="28">
        <v>0</v>
      </c>
      <c r="S87" s="28">
        <f t="shared" si="5"/>
        <v>-3.2046813618161529</v>
      </c>
      <c r="T87" s="28">
        <v>0</v>
      </c>
    </row>
    <row r="88" spans="1:20" x14ac:dyDescent="0.25">
      <c r="C88" s="28">
        <f t="shared" si="3"/>
        <v>-2.9046999999999996</v>
      </c>
      <c r="D88" s="28">
        <v>0</v>
      </c>
      <c r="E88" s="28">
        <f t="shared" si="4"/>
        <v>-2.2225999999999999</v>
      </c>
      <c r="F88" s="28">
        <v>0</v>
      </c>
      <c r="S88" s="28">
        <f t="shared" si="5"/>
        <v>-2.7046813618161529</v>
      </c>
      <c r="T88" s="28">
        <v>0</v>
      </c>
    </row>
    <row r="89" spans="1:20" x14ac:dyDescent="0.25">
      <c r="C89" s="28">
        <f>+C90-0.05</f>
        <v>-2.8546999999999998</v>
      </c>
      <c r="D89" s="28">
        <v>0</v>
      </c>
      <c r="E89" s="28">
        <f>+E90-0.5</f>
        <v>-1.7225999999999999</v>
      </c>
      <c r="F89" s="28">
        <v>0</v>
      </c>
      <c r="S89" s="28">
        <f>+S90-0.5</f>
        <v>-2.2046813618161529</v>
      </c>
      <c r="T89" s="28">
        <v>0</v>
      </c>
    </row>
    <row r="90" spans="1:20" x14ac:dyDescent="0.25">
      <c r="A90" s="28" t="s">
        <v>27</v>
      </c>
      <c r="C90" s="37">
        <v>-2.8047</v>
      </c>
      <c r="D90" s="28">
        <v>1</v>
      </c>
      <c r="E90" s="37">
        <v>-1.2225999999999999</v>
      </c>
      <c r="F90" s="28">
        <v>1</v>
      </c>
      <c r="S90" s="37">
        <v>-1.7046813618161527</v>
      </c>
      <c r="T90" s="28">
        <v>1</v>
      </c>
    </row>
    <row r="91" spans="1:20" x14ac:dyDescent="0.25">
      <c r="C91" s="37">
        <v>-2.5053000000000001</v>
      </c>
      <c r="D91" s="28">
        <v>2</v>
      </c>
      <c r="E91" s="37">
        <v>-1.1544000000000001</v>
      </c>
      <c r="F91" s="28">
        <v>2</v>
      </c>
      <c r="S91" s="37">
        <v>-1.5586961310253709</v>
      </c>
      <c r="T91" s="28">
        <v>2</v>
      </c>
    </row>
    <row r="92" spans="1:20" x14ac:dyDescent="0.25">
      <c r="C92" s="37">
        <v>-2.1328999999999998</v>
      </c>
      <c r="D92" s="28">
        <v>3</v>
      </c>
      <c r="E92" s="37">
        <v>-1.1111</v>
      </c>
      <c r="F92" s="28">
        <v>3</v>
      </c>
      <c r="S92" s="37">
        <v>-1.3549003595055746</v>
      </c>
      <c r="T92" s="28">
        <v>3</v>
      </c>
    </row>
    <row r="93" spans="1:20" x14ac:dyDescent="0.25">
      <c r="C93" s="37">
        <v>-1.9011</v>
      </c>
      <c r="D93" s="28">
        <v>4</v>
      </c>
      <c r="E93" s="37">
        <v>-1.0710999999999999</v>
      </c>
      <c r="F93" s="28">
        <v>4</v>
      </c>
      <c r="S93" s="37">
        <v>-1.2529701182572166</v>
      </c>
      <c r="T93" s="28">
        <v>4</v>
      </c>
    </row>
    <row r="94" spans="1:20" x14ac:dyDescent="0.25">
      <c r="C94" s="37">
        <v>-1.8521000000000001</v>
      </c>
      <c r="D94" s="28">
        <v>5</v>
      </c>
      <c r="E94" s="37">
        <v>-1.0501</v>
      </c>
      <c r="F94" s="28">
        <v>5</v>
      </c>
      <c r="S94" s="37">
        <v>-1.2304272798409122</v>
      </c>
      <c r="T94" s="28">
        <v>5</v>
      </c>
    </row>
    <row r="95" spans="1:20" x14ac:dyDescent="0.25">
      <c r="C95" s="37">
        <v>-1.708</v>
      </c>
      <c r="D95" s="28">
        <v>6</v>
      </c>
      <c r="E95" s="37">
        <v>-1.0237000000000001</v>
      </c>
      <c r="F95" s="28">
        <v>6</v>
      </c>
      <c r="S95" s="37">
        <v>-1.2159121056094506</v>
      </c>
      <c r="T95" s="28">
        <v>6</v>
      </c>
    </row>
    <row r="96" spans="1:20" x14ac:dyDescent="0.25">
      <c r="C96" s="37">
        <v>-1.6447000000000001</v>
      </c>
      <c r="D96" s="28">
        <v>7</v>
      </c>
      <c r="E96" s="37">
        <v>-0.99029999999999996</v>
      </c>
      <c r="F96" s="28">
        <v>7</v>
      </c>
      <c r="S96" s="37">
        <v>-1.1709551637630391</v>
      </c>
      <c r="T96" s="28">
        <v>7</v>
      </c>
    </row>
    <row r="97" spans="3:20" x14ac:dyDescent="0.25">
      <c r="C97" s="37">
        <v>-1.5314000000000001</v>
      </c>
      <c r="D97" s="28">
        <v>8</v>
      </c>
      <c r="E97" s="37">
        <v>-0.97260000000000002</v>
      </c>
      <c r="F97" s="28">
        <v>8</v>
      </c>
      <c r="S97" s="37">
        <v>-1.0793621030036504</v>
      </c>
      <c r="T97" s="28">
        <v>8</v>
      </c>
    </row>
    <row r="98" spans="3:20" x14ac:dyDescent="0.25">
      <c r="C98" s="37">
        <v>-1.3724000000000001</v>
      </c>
      <c r="D98" s="28">
        <v>9</v>
      </c>
      <c r="E98" s="37">
        <v>-0.9597</v>
      </c>
      <c r="F98" s="28">
        <v>9</v>
      </c>
      <c r="S98" s="37">
        <v>-1.054477656094621</v>
      </c>
      <c r="T98" s="28">
        <v>9</v>
      </c>
    </row>
    <row r="99" spans="3:20" x14ac:dyDescent="0.25">
      <c r="C99" s="37">
        <v>-1.323</v>
      </c>
      <c r="D99" s="28">
        <v>10</v>
      </c>
      <c r="E99" s="37">
        <v>-0.95399999999999996</v>
      </c>
      <c r="F99" s="28">
        <v>10</v>
      </c>
      <c r="S99" s="37">
        <v>-1.0282092710644628</v>
      </c>
      <c r="T99" s="28">
        <v>10</v>
      </c>
    </row>
    <row r="100" spans="3:20" x14ac:dyDescent="0.25">
      <c r="C100" s="37">
        <v>-1.3126</v>
      </c>
      <c r="D100" s="28">
        <v>11</v>
      </c>
      <c r="E100" s="37">
        <v>-0.94479999999999997</v>
      </c>
      <c r="F100" s="28">
        <v>11</v>
      </c>
      <c r="S100" s="37">
        <v>-0.99046616467828485</v>
      </c>
      <c r="T100" s="28">
        <v>11</v>
      </c>
    </row>
    <row r="101" spans="3:20" x14ac:dyDescent="0.25">
      <c r="C101" s="37">
        <v>-1.2456</v>
      </c>
      <c r="D101" s="28">
        <v>12</v>
      </c>
      <c r="E101" s="37">
        <v>-0.93130000000000002</v>
      </c>
      <c r="F101" s="28">
        <v>12</v>
      </c>
      <c r="S101" s="37">
        <v>-0.97374407662598739</v>
      </c>
      <c r="T101" s="28">
        <v>12</v>
      </c>
    </row>
    <row r="102" spans="3:20" x14ac:dyDescent="0.25">
      <c r="C102" s="37">
        <v>-1.2155</v>
      </c>
      <c r="D102" s="28">
        <v>13</v>
      </c>
      <c r="E102" s="37">
        <v>-0.92</v>
      </c>
      <c r="F102" s="28">
        <v>13</v>
      </c>
      <c r="S102" s="37">
        <v>-0.96437585810538418</v>
      </c>
      <c r="T102" s="28">
        <v>13</v>
      </c>
    </row>
    <row r="103" spans="3:20" x14ac:dyDescent="0.25">
      <c r="C103" s="37">
        <v>-1.1762999999999999</v>
      </c>
      <c r="D103" s="28">
        <v>14</v>
      </c>
      <c r="E103" s="37">
        <v>-0.90359999999999996</v>
      </c>
      <c r="F103" s="28">
        <v>14</v>
      </c>
      <c r="S103" s="37">
        <v>-0.94972777536798492</v>
      </c>
      <c r="T103" s="28">
        <v>14</v>
      </c>
    </row>
    <row r="104" spans="3:20" x14ac:dyDescent="0.25">
      <c r="C104" s="37">
        <v>-1.1264000000000001</v>
      </c>
      <c r="D104" s="28">
        <v>15</v>
      </c>
      <c r="E104" s="37">
        <v>-0.89359999999999995</v>
      </c>
      <c r="F104" s="28">
        <v>15</v>
      </c>
      <c r="S104" s="37">
        <v>-0.91465628291923529</v>
      </c>
      <c r="T104" s="28">
        <v>15</v>
      </c>
    </row>
    <row r="105" spans="3:20" x14ac:dyDescent="0.25">
      <c r="C105" s="37">
        <v>-1.1006</v>
      </c>
      <c r="D105" s="28">
        <v>16</v>
      </c>
      <c r="E105" s="37">
        <v>-0.8669</v>
      </c>
      <c r="F105" s="28">
        <v>16</v>
      </c>
      <c r="S105" s="37">
        <v>-0.89620330537317339</v>
      </c>
      <c r="T105" s="28">
        <v>16</v>
      </c>
    </row>
    <row r="106" spans="3:20" x14ac:dyDescent="0.25">
      <c r="C106" s="37">
        <v>-1.0874999999999999</v>
      </c>
      <c r="D106" s="28">
        <v>17</v>
      </c>
      <c r="E106" s="37">
        <v>-0.84260000000000002</v>
      </c>
      <c r="F106" s="28">
        <v>17</v>
      </c>
      <c r="S106" s="37">
        <v>-0.87647354437761649</v>
      </c>
      <c r="T106" s="28">
        <v>17</v>
      </c>
    </row>
    <row r="107" spans="3:20" x14ac:dyDescent="0.25">
      <c r="C107" s="37">
        <v>-1.0118</v>
      </c>
      <c r="D107" s="28">
        <v>18</v>
      </c>
      <c r="E107" s="37">
        <v>-0.82089999999999996</v>
      </c>
      <c r="F107" s="28">
        <v>18</v>
      </c>
      <c r="S107" s="37">
        <v>-0.8697323727202817</v>
      </c>
      <c r="T107" s="28">
        <v>18</v>
      </c>
    </row>
    <row r="108" spans="3:20" x14ac:dyDescent="0.25">
      <c r="C108" s="37">
        <v>-0.98950000000000005</v>
      </c>
      <c r="D108" s="28">
        <v>19</v>
      </c>
      <c r="E108" s="37">
        <v>-0.81520000000000004</v>
      </c>
      <c r="F108" s="28">
        <v>19</v>
      </c>
      <c r="S108" s="37">
        <v>-0.85142792801644773</v>
      </c>
      <c r="T108" s="28">
        <v>19</v>
      </c>
    </row>
    <row r="109" spans="3:20" x14ac:dyDescent="0.25">
      <c r="C109" s="37">
        <v>-0.93759999999999999</v>
      </c>
      <c r="D109" s="28">
        <v>20</v>
      </c>
      <c r="E109" s="37">
        <v>-0.77139999999999997</v>
      </c>
      <c r="F109" s="28">
        <v>20</v>
      </c>
      <c r="S109" s="37">
        <v>-0.82874593808960906</v>
      </c>
      <c r="T109" s="28">
        <v>20</v>
      </c>
    </row>
    <row r="110" spans="3:20" x14ac:dyDescent="0.25">
      <c r="C110" s="37">
        <v>-0.88870000000000005</v>
      </c>
      <c r="D110" s="28">
        <v>21</v>
      </c>
      <c r="E110" s="37">
        <v>-0.75829999999999997</v>
      </c>
      <c r="F110" s="28">
        <v>21</v>
      </c>
      <c r="S110" s="37">
        <v>-0.78198673095694737</v>
      </c>
      <c r="T110" s="28">
        <v>21</v>
      </c>
    </row>
    <row r="111" spans="3:20" x14ac:dyDescent="0.25">
      <c r="C111" s="37">
        <v>-0.82620000000000005</v>
      </c>
      <c r="D111" s="28">
        <v>22</v>
      </c>
      <c r="E111" s="37">
        <v>-0.74529999999999996</v>
      </c>
      <c r="F111" s="28">
        <v>22</v>
      </c>
      <c r="S111" s="37">
        <v>-0.76606909796508116</v>
      </c>
      <c r="T111" s="28">
        <v>22</v>
      </c>
    </row>
    <row r="112" spans="3:20" x14ac:dyDescent="0.25">
      <c r="C112" s="37">
        <v>-0.71419999999999995</v>
      </c>
      <c r="D112" s="28">
        <v>23</v>
      </c>
      <c r="E112" s="37">
        <v>-0.73140000000000005</v>
      </c>
      <c r="F112" s="28">
        <v>23</v>
      </c>
      <c r="S112" s="37">
        <v>-0.75326017432106507</v>
      </c>
      <c r="T112" s="28">
        <v>23</v>
      </c>
    </row>
    <row r="113" spans="3:20" x14ac:dyDescent="0.25">
      <c r="C113" s="37">
        <v>-0.67759999999999998</v>
      </c>
      <c r="D113" s="28">
        <v>24</v>
      </c>
      <c r="E113" s="37">
        <v>-0.71830000000000005</v>
      </c>
      <c r="F113" s="28">
        <v>24</v>
      </c>
      <c r="S113" s="37">
        <v>-0.73474640007530234</v>
      </c>
      <c r="T113" s="28">
        <v>24</v>
      </c>
    </row>
    <row r="114" spans="3:20" x14ac:dyDescent="0.25">
      <c r="C114" s="37">
        <v>-0.62660000000000005</v>
      </c>
      <c r="D114" s="28">
        <v>25</v>
      </c>
      <c r="E114" s="37">
        <v>-0.71209999999999996</v>
      </c>
      <c r="F114" s="28">
        <v>25</v>
      </c>
      <c r="S114" s="37">
        <v>-0.72879328773449248</v>
      </c>
      <c r="T114" s="28">
        <v>25</v>
      </c>
    </row>
    <row r="115" spans="3:20" x14ac:dyDescent="0.25">
      <c r="C115" s="37">
        <v>-0.59340000000000004</v>
      </c>
      <c r="D115" s="28">
        <v>26</v>
      </c>
      <c r="E115" s="37">
        <v>-0.69730000000000003</v>
      </c>
      <c r="F115" s="28">
        <v>26</v>
      </c>
      <c r="S115" s="37">
        <v>-0.69296323753642353</v>
      </c>
      <c r="T115" s="28">
        <v>26</v>
      </c>
    </row>
    <row r="116" spans="3:20" x14ac:dyDescent="0.25">
      <c r="C116" s="37">
        <v>-0.56040000000000001</v>
      </c>
      <c r="D116" s="28">
        <v>27</v>
      </c>
      <c r="E116" s="37">
        <v>-0.68069999999999997</v>
      </c>
      <c r="F116" s="28">
        <v>27</v>
      </c>
      <c r="S116" s="37">
        <v>-0.64595510228060204</v>
      </c>
      <c r="T116" s="28">
        <v>27</v>
      </c>
    </row>
    <row r="117" spans="3:20" x14ac:dyDescent="0.25">
      <c r="C117" s="37">
        <v>-0.5413</v>
      </c>
      <c r="D117" s="28">
        <v>28</v>
      </c>
      <c r="E117" s="37">
        <v>-0.62609999999999999</v>
      </c>
      <c r="F117" s="28">
        <v>28</v>
      </c>
      <c r="S117" s="37">
        <v>-0.63658807652540306</v>
      </c>
      <c r="T117" s="28">
        <v>28</v>
      </c>
    </row>
    <row r="118" spans="3:20" x14ac:dyDescent="0.25">
      <c r="C118" s="37">
        <v>-0.51149999999999995</v>
      </c>
      <c r="D118" s="28">
        <v>29</v>
      </c>
      <c r="E118" s="37">
        <v>-0.60850000000000004</v>
      </c>
      <c r="F118" s="28">
        <v>29</v>
      </c>
      <c r="S118" s="37">
        <v>-0.62188480573218263</v>
      </c>
      <c r="T118" s="28">
        <v>29</v>
      </c>
    </row>
    <row r="119" spans="3:20" x14ac:dyDescent="0.25">
      <c r="C119" s="37">
        <v>-0.48089999999999999</v>
      </c>
      <c r="D119" s="28">
        <v>30</v>
      </c>
      <c r="E119" s="37">
        <v>-0.60070000000000001</v>
      </c>
      <c r="F119" s="28">
        <v>30</v>
      </c>
      <c r="S119" s="37">
        <v>-0.60391938178633908</v>
      </c>
      <c r="T119" s="28">
        <v>30</v>
      </c>
    </row>
    <row r="120" spans="3:20" x14ac:dyDescent="0.25">
      <c r="C120" s="37">
        <v>-0.4476</v>
      </c>
      <c r="D120" s="28">
        <v>31</v>
      </c>
      <c r="E120" s="37">
        <v>-0.59499999999999997</v>
      </c>
      <c r="F120" s="28">
        <v>31</v>
      </c>
      <c r="S120" s="37">
        <v>-0.57428967387304819</v>
      </c>
      <c r="T120" s="28">
        <v>31</v>
      </c>
    </row>
    <row r="121" spans="3:20" x14ac:dyDescent="0.25">
      <c r="C121" s="37">
        <v>-0.40550000000000003</v>
      </c>
      <c r="D121" s="28">
        <v>32</v>
      </c>
      <c r="E121" s="37">
        <v>-0.59050000000000002</v>
      </c>
      <c r="F121" s="28">
        <v>32</v>
      </c>
      <c r="S121" s="37">
        <v>-0.54934246042467649</v>
      </c>
      <c r="T121" s="28">
        <v>32</v>
      </c>
    </row>
    <row r="122" spans="3:20" x14ac:dyDescent="0.25">
      <c r="C122" s="37">
        <v>-0.38400000000000001</v>
      </c>
      <c r="D122" s="28">
        <v>33</v>
      </c>
      <c r="E122" s="37">
        <v>-0.58360000000000001</v>
      </c>
      <c r="F122" s="28">
        <v>33</v>
      </c>
      <c r="S122" s="37">
        <v>-0.53015849157638706</v>
      </c>
      <c r="T122" s="28">
        <v>33</v>
      </c>
    </row>
    <row r="123" spans="3:20" x14ac:dyDescent="0.25">
      <c r="C123" s="37">
        <v>-0.36380000000000001</v>
      </c>
      <c r="D123" s="28">
        <v>34</v>
      </c>
      <c r="E123" s="37">
        <v>-0.57879999999999998</v>
      </c>
      <c r="F123" s="28">
        <v>34</v>
      </c>
      <c r="S123" s="37">
        <v>-0.51463345257915916</v>
      </c>
      <c r="T123" s="28">
        <v>34</v>
      </c>
    </row>
    <row r="124" spans="3:20" x14ac:dyDescent="0.25">
      <c r="C124" s="37">
        <v>-0.3322</v>
      </c>
      <c r="D124" s="28">
        <v>35</v>
      </c>
      <c r="E124" s="37">
        <v>-0.56769999999999998</v>
      </c>
      <c r="F124" s="28">
        <v>35</v>
      </c>
      <c r="S124" s="37">
        <v>-0.48719938980285649</v>
      </c>
      <c r="T124" s="28">
        <v>35</v>
      </c>
    </row>
    <row r="125" spans="3:20" x14ac:dyDescent="0.25">
      <c r="C125" s="37">
        <v>-0.32300000000000001</v>
      </c>
      <c r="D125" s="28">
        <v>36</v>
      </c>
      <c r="E125" s="37">
        <v>-0.54159999999999997</v>
      </c>
      <c r="F125" s="28">
        <v>36</v>
      </c>
      <c r="S125" s="37">
        <v>-0.45611390650023054</v>
      </c>
      <c r="T125" s="28">
        <v>36</v>
      </c>
    </row>
    <row r="126" spans="3:20" x14ac:dyDescent="0.25">
      <c r="C126" s="37">
        <v>-0.28539999999999999</v>
      </c>
      <c r="D126" s="28">
        <v>37</v>
      </c>
      <c r="E126" s="37">
        <v>-0.51839999999999997</v>
      </c>
      <c r="F126" s="28">
        <v>37</v>
      </c>
      <c r="S126" s="37">
        <v>-0.45121092907713595</v>
      </c>
      <c r="T126" s="28">
        <v>37</v>
      </c>
    </row>
    <row r="127" spans="3:20" x14ac:dyDescent="0.25">
      <c r="C127" s="37">
        <v>-0.24229999999999999</v>
      </c>
      <c r="D127" s="28">
        <v>38</v>
      </c>
      <c r="E127" s="37">
        <v>-0.49730000000000002</v>
      </c>
      <c r="F127" s="28">
        <v>38</v>
      </c>
      <c r="S127" s="37">
        <v>-0.44344204213076721</v>
      </c>
      <c r="T127" s="28">
        <v>38</v>
      </c>
    </row>
    <row r="128" spans="3:20" x14ac:dyDescent="0.25">
      <c r="C128" s="37">
        <v>-0.2</v>
      </c>
      <c r="D128" s="28">
        <v>39</v>
      </c>
      <c r="E128" s="37">
        <v>-0.47849999999999998</v>
      </c>
      <c r="F128" s="28">
        <v>39</v>
      </c>
      <c r="S128" s="37">
        <v>-0.39543713815903719</v>
      </c>
      <c r="T128" s="28">
        <v>39</v>
      </c>
    </row>
    <row r="129" spans="3:20" x14ac:dyDescent="0.25">
      <c r="C129" s="37">
        <v>-0.15959999999999999</v>
      </c>
      <c r="D129" s="28">
        <v>40</v>
      </c>
      <c r="E129" s="37">
        <v>-0.435</v>
      </c>
      <c r="F129" s="28">
        <v>40</v>
      </c>
      <c r="S129" s="37">
        <v>-0.37874985278026407</v>
      </c>
      <c r="T129" s="28">
        <v>40</v>
      </c>
    </row>
    <row r="130" spans="3:20" x14ac:dyDescent="0.25">
      <c r="C130" s="37">
        <v>-9.5100000000000004E-2</v>
      </c>
      <c r="D130" s="28">
        <v>41</v>
      </c>
      <c r="E130" s="37">
        <v>-0.39360000000000001</v>
      </c>
      <c r="F130" s="28">
        <v>41</v>
      </c>
      <c r="S130" s="37">
        <v>-0.35496364710568479</v>
      </c>
      <c r="T130" s="28">
        <v>41</v>
      </c>
    </row>
    <row r="131" spans="3:20" x14ac:dyDescent="0.25">
      <c r="C131" s="37">
        <v>-3.1300000000000001E-2</v>
      </c>
      <c r="D131" s="28">
        <v>42</v>
      </c>
      <c r="E131" s="37">
        <v>-0.3745</v>
      </c>
      <c r="F131" s="28">
        <v>42</v>
      </c>
      <c r="S131" s="37">
        <v>-0.30763872650922591</v>
      </c>
      <c r="T131" s="28">
        <v>42</v>
      </c>
    </row>
    <row r="132" spans="3:20" x14ac:dyDescent="0.25">
      <c r="C132" s="37">
        <v>-2.4199999999999999E-2</v>
      </c>
      <c r="D132" s="28">
        <v>43</v>
      </c>
      <c r="E132" s="37">
        <v>-0.3584</v>
      </c>
      <c r="F132" s="28">
        <v>43</v>
      </c>
      <c r="S132" s="37">
        <v>-0.29727960159350592</v>
      </c>
      <c r="T132" s="28">
        <v>43</v>
      </c>
    </row>
    <row r="133" spans="3:20" x14ac:dyDescent="0.25">
      <c r="C133" s="37">
        <v>6.9199999999999998E-2</v>
      </c>
      <c r="D133" s="28">
        <v>44</v>
      </c>
      <c r="E133" s="37">
        <v>-0.33679999999999999</v>
      </c>
      <c r="F133" s="28">
        <v>44</v>
      </c>
      <c r="S133" s="37">
        <v>-0.29094522037542897</v>
      </c>
      <c r="T133" s="28">
        <v>44</v>
      </c>
    </row>
    <row r="134" spans="3:20" x14ac:dyDescent="0.25">
      <c r="C134" s="37">
        <v>0.1047</v>
      </c>
      <c r="D134" s="28">
        <v>45</v>
      </c>
      <c r="E134" s="37">
        <v>-0.30919999999999997</v>
      </c>
      <c r="F134" s="28">
        <v>45</v>
      </c>
      <c r="S134" s="37">
        <v>-0.2667291150724142</v>
      </c>
      <c r="T134" s="28">
        <v>45</v>
      </c>
    </row>
    <row r="135" spans="3:20" x14ac:dyDescent="0.25">
      <c r="C135" s="37">
        <v>0.1125</v>
      </c>
      <c r="D135" s="28">
        <v>46</v>
      </c>
      <c r="E135" s="37">
        <v>-0.29430000000000001</v>
      </c>
      <c r="F135" s="28">
        <v>46</v>
      </c>
      <c r="S135" s="37">
        <v>-0.22959808953699887</v>
      </c>
      <c r="T135" s="28">
        <v>46</v>
      </c>
    </row>
    <row r="136" spans="3:20" x14ac:dyDescent="0.25">
      <c r="C136" s="37">
        <v>0.16700000000000001</v>
      </c>
      <c r="D136" s="28">
        <v>47</v>
      </c>
      <c r="E136" s="37">
        <v>-0.2883</v>
      </c>
      <c r="F136" s="28">
        <v>47</v>
      </c>
      <c r="S136" s="37">
        <v>-0.21418854880240978</v>
      </c>
      <c r="T136" s="28">
        <v>47</v>
      </c>
    </row>
    <row r="137" spans="3:20" x14ac:dyDescent="0.25">
      <c r="C137" s="37">
        <v>0.20330000000000001</v>
      </c>
      <c r="D137" s="28">
        <v>48</v>
      </c>
      <c r="E137" s="37">
        <v>-0.26900000000000002</v>
      </c>
      <c r="F137" s="28">
        <v>48</v>
      </c>
      <c r="S137" s="37">
        <v>-0.20266487717844234</v>
      </c>
      <c r="T137" s="28">
        <v>48</v>
      </c>
    </row>
    <row r="138" spans="3:20" x14ac:dyDescent="0.25">
      <c r="C138" s="37">
        <v>0.23580000000000001</v>
      </c>
      <c r="D138" s="28">
        <v>49</v>
      </c>
      <c r="E138" s="37">
        <v>-0.24429999999999999</v>
      </c>
      <c r="F138" s="28">
        <v>49</v>
      </c>
      <c r="S138" s="37">
        <v>-0.17996919743341624</v>
      </c>
      <c r="T138" s="28">
        <v>49</v>
      </c>
    </row>
    <row r="139" spans="3:20" x14ac:dyDescent="0.25">
      <c r="C139" s="37">
        <v>0.29730000000000001</v>
      </c>
      <c r="D139" s="28">
        <v>50</v>
      </c>
      <c r="E139" s="37">
        <v>-0.2268</v>
      </c>
      <c r="F139" s="28">
        <v>50</v>
      </c>
      <c r="S139" s="37">
        <v>-0.17137163292571525</v>
      </c>
      <c r="T139" s="28">
        <v>50</v>
      </c>
    </row>
    <row r="140" spans="3:20" x14ac:dyDescent="0.25">
      <c r="C140" s="37">
        <v>0.3266</v>
      </c>
      <c r="D140" s="28">
        <v>51</v>
      </c>
      <c r="E140" s="37">
        <v>-0.2056</v>
      </c>
      <c r="F140" s="28">
        <v>51</v>
      </c>
      <c r="S140" s="37">
        <v>-0.16264046069560106</v>
      </c>
      <c r="T140" s="28">
        <v>51</v>
      </c>
    </row>
    <row r="141" spans="3:20" x14ac:dyDescent="0.25">
      <c r="C141" s="37">
        <v>0.35389999999999999</v>
      </c>
      <c r="D141" s="28">
        <v>52</v>
      </c>
      <c r="E141" s="37">
        <v>-0.1779</v>
      </c>
      <c r="F141" s="28">
        <v>52</v>
      </c>
      <c r="S141" s="37">
        <v>-0.14888569311804736</v>
      </c>
      <c r="T141" s="28">
        <v>52</v>
      </c>
    </row>
    <row r="142" spans="3:20" x14ac:dyDescent="0.25">
      <c r="C142" s="37">
        <v>0.39069999999999999</v>
      </c>
      <c r="D142" s="28">
        <v>53</v>
      </c>
      <c r="E142" s="37">
        <v>-0.14299999999999999</v>
      </c>
      <c r="F142" s="28">
        <v>53</v>
      </c>
      <c r="S142" s="37">
        <v>-0.11606152010494478</v>
      </c>
      <c r="T142" s="28">
        <v>53</v>
      </c>
    </row>
    <row r="143" spans="3:20" x14ac:dyDescent="0.25">
      <c r="C143" s="37">
        <v>0.39889999999999998</v>
      </c>
      <c r="D143" s="28">
        <v>54</v>
      </c>
      <c r="E143" s="37">
        <v>-0.1285</v>
      </c>
      <c r="F143" s="28">
        <v>54</v>
      </c>
      <c r="S143" s="37">
        <v>-8.6482870482181326E-2</v>
      </c>
      <c r="T143" s="28">
        <v>54</v>
      </c>
    </row>
    <row r="144" spans="3:20" x14ac:dyDescent="0.25">
      <c r="C144" s="37">
        <v>0.41049999999999998</v>
      </c>
      <c r="D144" s="28">
        <v>55</v>
      </c>
      <c r="E144" s="37">
        <v>-0.123</v>
      </c>
      <c r="F144" s="28">
        <v>55</v>
      </c>
      <c r="S144" s="37">
        <v>-8.0525524041733909E-2</v>
      </c>
      <c r="T144" s="28">
        <v>55</v>
      </c>
    </row>
    <row r="145" spans="3:20" x14ac:dyDescent="0.25">
      <c r="C145" s="37">
        <v>0.433</v>
      </c>
      <c r="D145" s="28">
        <v>56</v>
      </c>
      <c r="E145" s="37">
        <v>-0.1153</v>
      </c>
      <c r="F145" s="28">
        <v>56</v>
      </c>
      <c r="S145" s="37">
        <v>-5.3834312050254331E-2</v>
      </c>
      <c r="T145" s="28">
        <v>56</v>
      </c>
    </row>
    <row r="146" spans="3:20" x14ac:dyDescent="0.25">
      <c r="C146" s="37">
        <v>0.45900000000000002</v>
      </c>
      <c r="D146" s="28">
        <v>57</v>
      </c>
      <c r="E146" s="37">
        <v>-9.1300000000000006E-2</v>
      </c>
      <c r="F146" s="28">
        <v>57</v>
      </c>
      <c r="S146" s="37">
        <v>-3.8768614505810588E-2</v>
      </c>
      <c r="T146" s="28">
        <v>57</v>
      </c>
    </row>
    <row r="147" spans="3:20" x14ac:dyDescent="0.25">
      <c r="C147" s="37">
        <v>0.48830000000000001</v>
      </c>
      <c r="D147" s="28">
        <v>58</v>
      </c>
      <c r="E147" s="37">
        <v>-6.2300000000000001E-2</v>
      </c>
      <c r="F147" s="28">
        <v>58</v>
      </c>
      <c r="S147" s="37">
        <v>-8.1070048489585329E-3</v>
      </c>
      <c r="T147" s="28">
        <v>58</v>
      </c>
    </row>
    <row r="148" spans="3:20" x14ac:dyDescent="0.25">
      <c r="C148" s="37">
        <v>0.50319999999999998</v>
      </c>
      <c r="D148" s="28">
        <v>59</v>
      </c>
      <c r="E148" s="37">
        <v>-3.6900000000000002E-2</v>
      </c>
      <c r="F148" s="28">
        <v>59</v>
      </c>
      <c r="S148" s="37">
        <v>5.6747767554746961E-3</v>
      </c>
      <c r="T148" s="28">
        <v>59</v>
      </c>
    </row>
    <row r="149" spans="3:20" x14ac:dyDescent="0.25">
      <c r="C149" s="37">
        <v>0.52559999999999996</v>
      </c>
      <c r="D149" s="28">
        <v>60</v>
      </c>
      <c r="E149" s="37">
        <v>-5.1999999999999998E-3</v>
      </c>
      <c r="F149" s="28">
        <v>60</v>
      </c>
      <c r="S149" s="37">
        <v>4.0378533663957571E-2</v>
      </c>
      <c r="T149" s="28">
        <v>60</v>
      </c>
    </row>
    <row r="150" spans="3:20" x14ac:dyDescent="0.25">
      <c r="C150" s="37">
        <v>0.53</v>
      </c>
      <c r="D150" s="28">
        <v>61</v>
      </c>
      <c r="E150" s="37">
        <v>2.0799999999999999E-2</v>
      </c>
      <c r="F150" s="28">
        <v>61</v>
      </c>
      <c r="S150" s="37">
        <v>5.0308148863357466E-2</v>
      </c>
      <c r="T150" s="28">
        <v>61</v>
      </c>
    </row>
    <row r="151" spans="3:20" x14ac:dyDescent="0.25">
      <c r="C151" s="37">
        <v>0.54730000000000001</v>
      </c>
      <c r="D151" s="28">
        <v>62</v>
      </c>
      <c r="E151" s="37">
        <v>4.9099999999999998E-2</v>
      </c>
      <c r="F151" s="28">
        <v>62</v>
      </c>
      <c r="S151" s="37">
        <v>0.11577857503857976</v>
      </c>
      <c r="T151" s="28">
        <v>62</v>
      </c>
    </row>
    <row r="152" spans="3:20" x14ac:dyDescent="0.25">
      <c r="C152" s="37">
        <v>0.56459999999999999</v>
      </c>
      <c r="D152" s="28">
        <v>63</v>
      </c>
      <c r="E152" s="37">
        <v>5.8799999999999998E-2</v>
      </c>
      <c r="F152" s="28">
        <v>63</v>
      </c>
      <c r="S152" s="37">
        <v>0.1310104272181766</v>
      </c>
      <c r="T152" s="28">
        <v>63</v>
      </c>
    </row>
    <row r="153" spans="3:20" x14ac:dyDescent="0.25">
      <c r="C153" s="37">
        <v>0.5796</v>
      </c>
      <c r="D153" s="28">
        <v>64</v>
      </c>
      <c r="E153" s="37">
        <v>7.3300000000000004E-2</v>
      </c>
      <c r="F153" s="28">
        <v>64</v>
      </c>
      <c r="S153" s="37">
        <v>0.18001191725415727</v>
      </c>
      <c r="T153" s="28">
        <v>64</v>
      </c>
    </row>
    <row r="154" spans="3:20" x14ac:dyDescent="0.25">
      <c r="C154" s="37">
        <v>0.61129999999999995</v>
      </c>
      <c r="D154" s="28">
        <v>65</v>
      </c>
      <c r="E154" s="37">
        <v>8.4099999999999994E-2</v>
      </c>
      <c r="F154" s="28">
        <v>65</v>
      </c>
      <c r="S154" s="37">
        <v>0.18663297237981033</v>
      </c>
      <c r="T154" s="28">
        <v>65</v>
      </c>
    </row>
    <row r="155" spans="3:20" x14ac:dyDescent="0.25">
      <c r="C155" s="37">
        <v>0.63929999999999998</v>
      </c>
      <c r="D155" s="28">
        <v>66</v>
      </c>
      <c r="E155" s="37">
        <v>0.11</v>
      </c>
      <c r="F155" s="28">
        <v>66</v>
      </c>
      <c r="S155" s="37">
        <v>0.21294603704762033</v>
      </c>
      <c r="T155" s="28">
        <v>66</v>
      </c>
    </row>
    <row r="156" spans="3:20" x14ac:dyDescent="0.25">
      <c r="C156" s="37">
        <v>0.67779999999999996</v>
      </c>
      <c r="D156" s="28">
        <v>67</v>
      </c>
      <c r="E156" s="37">
        <v>0.1431</v>
      </c>
      <c r="F156" s="28">
        <v>67</v>
      </c>
      <c r="S156" s="37">
        <v>0.25213553021911722</v>
      </c>
      <c r="T156" s="28">
        <v>67</v>
      </c>
    </row>
    <row r="157" spans="3:20" x14ac:dyDescent="0.25">
      <c r="C157" s="37">
        <v>0.69469999999999998</v>
      </c>
      <c r="D157" s="28">
        <v>68</v>
      </c>
      <c r="E157" s="37">
        <v>0.18060000000000001</v>
      </c>
      <c r="F157" s="28">
        <v>68</v>
      </c>
      <c r="S157" s="37">
        <v>0.26743905130559237</v>
      </c>
      <c r="T157" s="28">
        <v>68</v>
      </c>
    </row>
    <row r="158" spans="3:20" x14ac:dyDescent="0.25">
      <c r="C158" s="37">
        <v>0.70230000000000004</v>
      </c>
      <c r="D158" s="28">
        <v>69</v>
      </c>
      <c r="E158" s="37">
        <v>0.19570000000000001</v>
      </c>
      <c r="F158" s="28">
        <v>69</v>
      </c>
      <c r="S158" s="37">
        <v>0.34019294608431783</v>
      </c>
      <c r="T158" s="28">
        <v>69</v>
      </c>
    </row>
    <row r="159" spans="3:20" x14ac:dyDescent="0.25">
      <c r="C159" s="37">
        <v>0.70279999999999998</v>
      </c>
      <c r="D159" s="28">
        <v>70</v>
      </c>
      <c r="E159" s="37">
        <v>0.22850000000000001</v>
      </c>
      <c r="F159" s="28">
        <v>70</v>
      </c>
      <c r="S159" s="37">
        <v>0.43001964392135578</v>
      </c>
      <c r="T159" s="28">
        <v>70</v>
      </c>
    </row>
    <row r="160" spans="3:20" x14ac:dyDescent="0.25">
      <c r="C160" s="37">
        <v>0.71120000000000005</v>
      </c>
      <c r="D160" s="28">
        <v>71</v>
      </c>
      <c r="E160" s="37">
        <v>0.23810000000000001</v>
      </c>
      <c r="F160" s="28">
        <v>71</v>
      </c>
      <c r="S160" s="37">
        <v>0.44444765956098814</v>
      </c>
      <c r="T160" s="28">
        <v>71</v>
      </c>
    </row>
    <row r="161" spans="3:20" x14ac:dyDescent="0.25">
      <c r="C161" s="37">
        <v>0.73450000000000004</v>
      </c>
      <c r="D161" s="28">
        <v>72</v>
      </c>
      <c r="E161" s="37">
        <v>0.27639999999999998</v>
      </c>
      <c r="F161" s="28">
        <v>72</v>
      </c>
      <c r="S161" s="37">
        <v>0.47924819399249524</v>
      </c>
      <c r="T161" s="28">
        <v>72</v>
      </c>
    </row>
    <row r="162" spans="3:20" x14ac:dyDescent="0.25">
      <c r="C162" s="37">
        <v>0.74239999999999995</v>
      </c>
      <c r="D162" s="28">
        <v>73</v>
      </c>
      <c r="E162" s="37">
        <v>0.32729999999999998</v>
      </c>
      <c r="F162" s="28">
        <v>73</v>
      </c>
      <c r="S162" s="37">
        <v>0.50872706611675256</v>
      </c>
      <c r="T162" s="28">
        <v>73</v>
      </c>
    </row>
    <row r="163" spans="3:20" x14ac:dyDescent="0.25">
      <c r="C163" s="37">
        <v>0.75449999999999995</v>
      </c>
      <c r="D163" s="28">
        <v>74</v>
      </c>
      <c r="E163" s="37">
        <v>0.3745</v>
      </c>
      <c r="F163" s="28">
        <v>74</v>
      </c>
      <c r="S163" s="37">
        <v>0.56677775959144183</v>
      </c>
      <c r="T163" s="28">
        <v>74</v>
      </c>
    </row>
    <row r="164" spans="3:20" x14ac:dyDescent="0.25">
      <c r="C164" s="37">
        <v>0.76829999999999998</v>
      </c>
      <c r="D164" s="28">
        <v>75</v>
      </c>
      <c r="E164" s="37">
        <v>0.42020000000000002</v>
      </c>
      <c r="F164" s="28">
        <v>75</v>
      </c>
      <c r="S164" s="37">
        <v>0.61059065285430836</v>
      </c>
      <c r="T164" s="28">
        <v>75</v>
      </c>
    </row>
    <row r="165" spans="3:20" x14ac:dyDescent="0.25">
      <c r="C165" s="37">
        <v>0.80149999999999999</v>
      </c>
      <c r="D165" s="28">
        <v>76</v>
      </c>
      <c r="E165" s="37">
        <v>0.4703</v>
      </c>
      <c r="F165" s="28">
        <v>76</v>
      </c>
      <c r="S165" s="37">
        <v>0.64594358837729815</v>
      </c>
      <c r="T165" s="28">
        <v>76</v>
      </c>
    </row>
    <row r="166" spans="3:20" x14ac:dyDescent="0.25">
      <c r="C166" s="37">
        <v>0.8266</v>
      </c>
      <c r="D166" s="28">
        <v>77</v>
      </c>
      <c r="E166" s="37">
        <v>0.51290000000000002</v>
      </c>
      <c r="F166" s="28">
        <v>77</v>
      </c>
      <c r="S166" s="37">
        <v>0.67642702602518434</v>
      </c>
      <c r="T166" s="28">
        <v>77</v>
      </c>
    </row>
    <row r="167" spans="3:20" x14ac:dyDescent="0.25">
      <c r="C167" s="37">
        <v>0.83479999999999999</v>
      </c>
      <c r="D167" s="28">
        <v>78</v>
      </c>
      <c r="E167" s="37">
        <v>0.62790000000000001</v>
      </c>
      <c r="F167" s="28">
        <v>78</v>
      </c>
      <c r="S167" s="37">
        <v>0.746257016340512</v>
      </c>
      <c r="T167" s="28">
        <v>78</v>
      </c>
    </row>
    <row r="168" spans="3:20" x14ac:dyDescent="0.25">
      <c r="C168" s="37">
        <v>0.8468</v>
      </c>
      <c r="D168" s="28">
        <v>79</v>
      </c>
      <c r="E168" s="37">
        <v>0.70440000000000003</v>
      </c>
      <c r="F168" s="28">
        <v>79</v>
      </c>
      <c r="S168" s="37">
        <v>0.78427384167394409</v>
      </c>
      <c r="T168" s="28">
        <v>79</v>
      </c>
    </row>
    <row r="169" spans="3:20" x14ac:dyDescent="0.25">
      <c r="C169" s="37">
        <v>0.86140000000000005</v>
      </c>
      <c r="D169" s="28">
        <v>80</v>
      </c>
      <c r="E169" s="37">
        <v>0.72529999999999994</v>
      </c>
      <c r="F169" s="28">
        <v>80</v>
      </c>
      <c r="S169" s="37">
        <v>0.8265692620879237</v>
      </c>
      <c r="T169" s="28">
        <v>80</v>
      </c>
    </row>
    <row r="170" spans="3:20" x14ac:dyDescent="0.25">
      <c r="C170" s="37">
        <v>0.87680000000000002</v>
      </c>
      <c r="D170" s="28">
        <v>81</v>
      </c>
      <c r="E170" s="37">
        <v>0.7833</v>
      </c>
      <c r="F170" s="28">
        <v>81</v>
      </c>
      <c r="S170" s="37">
        <v>0.87690239785043933</v>
      </c>
      <c r="T170" s="28">
        <v>81</v>
      </c>
    </row>
    <row r="171" spans="3:20" x14ac:dyDescent="0.25">
      <c r="C171" s="37">
        <v>0.88880000000000003</v>
      </c>
      <c r="D171" s="28">
        <v>82</v>
      </c>
      <c r="E171" s="37">
        <v>0.82069999999999999</v>
      </c>
      <c r="F171" s="28">
        <v>82</v>
      </c>
      <c r="S171" s="37">
        <v>0.91047780406730172</v>
      </c>
      <c r="T171" s="28">
        <v>82</v>
      </c>
    </row>
    <row r="172" spans="3:20" x14ac:dyDescent="0.25">
      <c r="C172" s="37">
        <v>0.90969999999999995</v>
      </c>
      <c r="D172" s="28">
        <v>83</v>
      </c>
      <c r="E172" s="37">
        <v>0.89700000000000002</v>
      </c>
      <c r="F172" s="28">
        <v>83</v>
      </c>
      <c r="S172" s="37">
        <v>0.98266713872720346</v>
      </c>
      <c r="T172" s="28">
        <v>83</v>
      </c>
    </row>
    <row r="173" spans="3:20" x14ac:dyDescent="0.25">
      <c r="C173" s="37">
        <v>0.93120000000000003</v>
      </c>
      <c r="D173" s="28">
        <v>84</v>
      </c>
      <c r="E173" s="37">
        <v>1.0072000000000001</v>
      </c>
      <c r="F173" s="28">
        <v>84</v>
      </c>
      <c r="S173" s="37">
        <v>1.0368945041555149</v>
      </c>
      <c r="T173" s="28">
        <v>84</v>
      </c>
    </row>
    <row r="174" spans="3:20" x14ac:dyDescent="0.25">
      <c r="C174" s="37">
        <v>0.94089999999999996</v>
      </c>
      <c r="D174" s="28">
        <v>85</v>
      </c>
      <c r="E174" s="37">
        <v>1.1664000000000001</v>
      </c>
      <c r="F174" s="28">
        <v>85</v>
      </c>
      <c r="S174" s="37">
        <v>1.0774223790533586</v>
      </c>
      <c r="T174" s="28">
        <v>85</v>
      </c>
    </row>
    <row r="175" spans="3:20" x14ac:dyDescent="0.25">
      <c r="C175" s="37">
        <v>0.95830000000000004</v>
      </c>
      <c r="D175" s="28">
        <v>86</v>
      </c>
      <c r="E175" s="37">
        <v>1.1986000000000001</v>
      </c>
      <c r="F175" s="28">
        <v>86</v>
      </c>
      <c r="S175" s="37">
        <v>1.1425747664903074</v>
      </c>
      <c r="T175" s="28">
        <v>86</v>
      </c>
    </row>
    <row r="176" spans="3:20" x14ac:dyDescent="0.25">
      <c r="C176" s="37">
        <v>0.97499999999999998</v>
      </c>
      <c r="D176" s="28">
        <v>87</v>
      </c>
      <c r="E176" s="37">
        <v>1.2971999999999999</v>
      </c>
      <c r="F176" s="28">
        <v>87</v>
      </c>
      <c r="S176" s="37">
        <v>1.1776919589998776</v>
      </c>
      <c r="T176" s="28">
        <v>87</v>
      </c>
    </row>
    <row r="177" spans="3:20" x14ac:dyDescent="0.25">
      <c r="C177" s="37">
        <v>1.034</v>
      </c>
      <c r="D177" s="28">
        <v>88</v>
      </c>
      <c r="E177" s="37">
        <v>1.3173999999999999</v>
      </c>
      <c r="F177" s="28">
        <v>88</v>
      </c>
      <c r="S177" s="37">
        <v>1.2258612931664716</v>
      </c>
      <c r="T177" s="28">
        <v>88</v>
      </c>
    </row>
    <row r="178" spans="3:20" x14ac:dyDescent="0.25">
      <c r="C178" s="37">
        <v>1.0488999999999999</v>
      </c>
      <c r="D178" s="28">
        <v>89</v>
      </c>
      <c r="E178" s="37">
        <v>1.3594999999999999</v>
      </c>
      <c r="F178" s="28">
        <v>89</v>
      </c>
      <c r="S178" s="37">
        <v>1.3210958665405734</v>
      </c>
      <c r="T178" s="28">
        <v>89</v>
      </c>
    </row>
    <row r="179" spans="3:20" x14ac:dyDescent="0.25">
      <c r="C179" s="37">
        <v>1.0732999999999999</v>
      </c>
      <c r="D179" s="28">
        <v>90</v>
      </c>
      <c r="E179" s="37">
        <v>1.4080999999999999</v>
      </c>
      <c r="F179" s="28">
        <v>90</v>
      </c>
      <c r="S179" s="37">
        <v>1.4039479862428794</v>
      </c>
      <c r="T179" s="28">
        <v>90</v>
      </c>
    </row>
    <row r="180" spans="3:20" x14ac:dyDescent="0.25">
      <c r="C180" s="37">
        <v>1.0835999999999999</v>
      </c>
      <c r="D180" s="28">
        <v>91</v>
      </c>
      <c r="E180" s="37">
        <v>1.6135999999999999</v>
      </c>
      <c r="F180" s="28">
        <v>91</v>
      </c>
      <c r="S180" s="37">
        <v>1.446228145037773</v>
      </c>
      <c r="T180" s="28">
        <v>91</v>
      </c>
    </row>
    <row r="181" spans="3:20" x14ac:dyDescent="0.25">
      <c r="C181" s="37">
        <v>1.1651</v>
      </c>
      <c r="D181" s="28">
        <v>92</v>
      </c>
      <c r="E181" s="37">
        <v>1.6746000000000001</v>
      </c>
      <c r="F181" s="28">
        <v>92</v>
      </c>
      <c r="S181" s="37">
        <v>1.4762014807264645</v>
      </c>
      <c r="T181" s="28">
        <v>92</v>
      </c>
    </row>
    <row r="182" spans="3:20" x14ac:dyDescent="0.25">
      <c r="C182" s="37">
        <v>1.2009000000000001</v>
      </c>
      <c r="D182" s="28">
        <v>93</v>
      </c>
      <c r="E182" s="37">
        <v>1.9212</v>
      </c>
      <c r="F182" s="28">
        <v>93</v>
      </c>
      <c r="S182" s="37">
        <v>1.6352632715336777</v>
      </c>
      <c r="T182" s="28">
        <v>93</v>
      </c>
    </row>
    <row r="183" spans="3:20" x14ac:dyDescent="0.25">
      <c r="C183" s="37">
        <v>1.2183999999999999</v>
      </c>
      <c r="D183" s="28">
        <v>94</v>
      </c>
      <c r="E183" s="37">
        <v>2.0644999999999998</v>
      </c>
      <c r="F183" s="28">
        <v>94</v>
      </c>
      <c r="S183" s="37">
        <v>1.7667952308115007</v>
      </c>
      <c r="T183" s="28">
        <v>94</v>
      </c>
    </row>
    <row r="184" spans="3:20" x14ac:dyDescent="0.25">
      <c r="C184" s="37">
        <v>1.2775000000000001</v>
      </c>
      <c r="D184" s="28">
        <v>95</v>
      </c>
      <c r="E184" s="37">
        <v>2.2776000000000001</v>
      </c>
      <c r="F184" s="28">
        <v>95</v>
      </c>
      <c r="S184" s="37">
        <v>1.9838751509206121</v>
      </c>
      <c r="T184" s="28">
        <v>95</v>
      </c>
    </row>
    <row r="185" spans="3:20" x14ac:dyDescent="0.25">
      <c r="C185" s="37">
        <v>1.3475999999999999</v>
      </c>
      <c r="D185" s="28">
        <v>96</v>
      </c>
      <c r="E185" s="37">
        <v>2.3959000000000001</v>
      </c>
      <c r="F185" s="28">
        <v>96</v>
      </c>
      <c r="S185" s="37">
        <v>2.0551204438108805</v>
      </c>
      <c r="T185" s="28">
        <v>96</v>
      </c>
    </row>
    <row r="186" spans="3:20" x14ac:dyDescent="0.25">
      <c r="C186" s="37">
        <v>1.4664999999999999</v>
      </c>
      <c r="D186" s="28">
        <v>97</v>
      </c>
      <c r="E186" s="37">
        <v>2.4958999999999998</v>
      </c>
      <c r="F186" s="28">
        <v>97</v>
      </c>
      <c r="S186" s="37">
        <v>2.212002660594576</v>
      </c>
      <c r="T186" s="28">
        <v>97</v>
      </c>
    </row>
    <row r="187" spans="3:20" x14ac:dyDescent="0.25">
      <c r="C187" s="37">
        <v>1.5508</v>
      </c>
      <c r="D187" s="28">
        <v>98</v>
      </c>
      <c r="E187" s="37">
        <v>2.6838000000000002</v>
      </c>
      <c r="F187" s="28">
        <v>98</v>
      </c>
      <c r="S187" s="37">
        <v>2.3829699746945798</v>
      </c>
      <c r="T187" s="28">
        <v>98</v>
      </c>
    </row>
    <row r="188" spans="3:20" x14ac:dyDescent="0.25">
      <c r="C188" s="37">
        <v>1.6349</v>
      </c>
      <c r="D188" s="28">
        <v>99</v>
      </c>
      <c r="E188" s="37">
        <v>3.1419999999999999</v>
      </c>
      <c r="F188" s="28">
        <v>99</v>
      </c>
      <c r="S188" s="37">
        <v>2.9813865734764895</v>
      </c>
      <c r="T188" s="28">
        <v>99</v>
      </c>
    </row>
    <row r="189" spans="3:20" x14ac:dyDescent="0.25">
      <c r="C189" s="37">
        <v>1.8339000000000001</v>
      </c>
      <c r="D189" s="28">
        <v>99</v>
      </c>
      <c r="E189" s="37">
        <v>4.8468</v>
      </c>
      <c r="F189" s="28">
        <v>99</v>
      </c>
      <c r="S189" s="37">
        <v>5.4227397154870456</v>
      </c>
      <c r="T189" s="28">
        <v>99</v>
      </c>
    </row>
    <row r="190" spans="3:20" x14ac:dyDescent="0.25">
      <c r="C190" s="28">
        <f>+C189+0.05</f>
        <v>1.8839000000000001</v>
      </c>
      <c r="D190" s="28">
        <v>100</v>
      </c>
      <c r="E190" s="28">
        <f t="shared" ref="E190:E207" si="6">+E189+0.05</f>
        <v>4.8967999999999998</v>
      </c>
      <c r="F190" s="28">
        <v>100</v>
      </c>
      <c r="S190" s="28">
        <f t="shared" ref="S190:S207" si="7">+S189+0.05</f>
        <v>5.4727397154870454</v>
      </c>
      <c r="T190" s="28">
        <v>100</v>
      </c>
    </row>
    <row r="191" spans="3:20" x14ac:dyDescent="0.25">
      <c r="C191" s="28">
        <f t="shared" ref="C191:C207" si="8">+C190+0.05</f>
        <v>1.9339000000000002</v>
      </c>
      <c r="D191" s="28">
        <v>100</v>
      </c>
      <c r="E191" s="28">
        <f t="shared" si="6"/>
        <v>4.9467999999999996</v>
      </c>
      <c r="F191" s="28">
        <v>100</v>
      </c>
      <c r="S191" s="28">
        <f t="shared" si="7"/>
        <v>5.5227397154870452</v>
      </c>
      <c r="T191" s="28">
        <v>100</v>
      </c>
    </row>
    <row r="192" spans="3:20" x14ac:dyDescent="0.25">
      <c r="C192" s="28">
        <f t="shared" si="8"/>
        <v>1.9839000000000002</v>
      </c>
      <c r="D192" s="28">
        <v>100</v>
      </c>
      <c r="E192" s="28">
        <f t="shared" si="6"/>
        <v>4.9967999999999995</v>
      </c>
      <c r="F192" s="28">
        <v>100</v>
      </c>
      <c r="S192" s="28">
        <f t="shared" si="7"/>
        <v>5.5727397154870451</v>
      </c>
      <c r="T192" s="28">
        <v>100</v>
      </c>
    </row>
    <row r="193" spans="3:20" x14ac:dyDescent="0.25">
      <c r="C193" s="28">
        <f t="shared" si="8"/>
        <v>2.0339</v>
      </c>
      <c r="D193" s="28">
        <v>100</v>
      </c>
      <c r="E193" s="28">
        <f t="shared" si="6"/>
        <v>5.0467999999999993</v>
      </c>
      <c r="F193" s="28">
        <v>100</v>
      </c>
      <c r="S193" s="28">
        <f t="shared" si="7"/>
        <v>5.6227397154870449</v>
      </c>
      <c r="T193" s="28">
        <v>100</v>
      </c>
    </row>
    <row r="194" spans="3:20" x14ac:dyDescent="0.25">
      <c r="C194" s="28">
        <f t="shared" si="8"/>
        <v>2.0838999999999999</v>
      </c>
      <c r="D194" s="28">
        <v>100</v>
      </c>
      <c r="E194" s="28">
        <f t="shared" si="6"/>
        <v>5.0967999999999991</v>
      </c>
      <c r="F194" s="28">
        <v>100</v>
      </c>
      <c r="S194" s="28">
        <f t="shared" si="7"/>
        <v>5.6727397154870447</v>
      </c>
      <c r="T194" s="28">
        <v>100</v>
      </c>
    </row>
    <row r="195" spans="3:20" x14ac:dyDescent="0.25">
      <c r="C195" s="28">
        <f t="shared" si="8"/>
        <v>2.1338999999999997</v>
      </c>
      <c r="D195" s="28">
        <v>100</v>
      </c>
      <c r="E195" s="28">
        <f t="shared" si="6"/>
        <v>5.1467999999999989</v>
      </c>
      <c r="F195" s="28">
        <v>100</v>
      </c>
      <c r="S195" s="28">
        <f t="shared" si="7"/>
        <v>5.7227397154870445</v>
      </c>
      <c r="T195" s="28">
        <v>100</v>
      </c>
    </row>
    <row r="196" spans="3:20" x14ac:dyDescent="0.25">
      <c r="C196" s="28">
        <f t="shared" si="8"/>
        <v>2.1838999999999995</v>
      </c>
      <c r="D196" s="28">
        <v>100</v>
      </c>
      <c r="E196" s="28">
        <f t="shared" si="6"/>
        <v>5.1967999999999988</v>
      </c>
      <c r="F196" s="28">
        <v>100</v>
      </c>
      <c r="S196" s="28">
        <f t="shared" si="7"/>
        <v>5.7727397154870443</v>
      </c>
      <c r="T196" s="28">
        <v>100</v>
      </c>
    </row>
    <row r="197" spans="3:20" x14ac:dyDescent="0.25">
      <c r="C197" s="28">
        <f t="shared" si="8"/>
        <v>2.2338999999999993</v>
      </c>
      <c r="D197" s="28">
        <v>100</v>
      </c>
      <c r="E197" s="28">
        <f t="shared" si="6"/>
        <v>5.2467999999999986</v>
      </c>
      <c r="F197" s="28">
        <v>100</v>
      </c>
      <c r="S197" s="28">
        <f t="shared" si="7"/>
        <v>5.8227397154870442</v>
      </c>
      <c r="T197" s="28">
        <v>100</v>
      </c>
    </row>
    <row r="198" spans="3:20" x14ac:dyDescent="0.25">
      <c r="C198" s="28">
        <f t="shared" si="8"/>
        <v>2.2838999999999992</v>
      </c>
      <c r="D198" s="28">
        <v>100</v>
      </c>
      <c r="E198" s="28">
        <f t="shared" si="6"/>
        <v>5.2967999999999984</v>
      </c>
      <c r="F198" s="28">
        <v>100</v>
      </c>
      <c r="S198" s="28">
        <f t="shared" si="7"/>
        <v>5.872739715487044</v>
      </c>
      <c r="T198" s="28">
        <v>100</v>
      </c>
    </row>
    <row r="199" spans="3:20" x14ac:dyDescent="0.25">
      <c r="C199" s="28">
        <f t="shared" si="8"/>
        <v>2.333899999999999</v>
      </c>
      <c r="D199" s="28">
        <v>100</v>
      </c>
      <c r="E199" s="28">
        <f t="shared" si="6"/>
        <v>5.3467999999999982</v>
      </c>
      <c r="F199" s="28">
        <v>100</v>
      </c>
      <c r="S199" s="28">
        <f t="shared" si="7"/>
        <v>5.9227397154870438</v>
      </c>
      <c r="T199" s="28">
        <v>100</v>
      </c>
    </row>
    <row r="200" spans="3:20" x14ac:dyDescent="0.25">
      <c r="C200" s="28">
        <f t="shared" si="8"/>
        <v>2.3838999999999988</v>
      </c>
      <c r="D200" s="28">
        <v>100</v>
      </c>
      <c r="E200" s="28">
        <f t="shared" si="6"/>
        <v>5.396799999999998</v>
      </c>
      <c r="F200" s="28">
        <v>100</v>
      </c>
      <c r="S200" s="28">
        <f t="shared" si="7"/>
        <v>5.9727397154870436</v>
      </c>
      <c r="T200" s="28">
        <v>100</v>
      </c>
    </row>
    <row r="201" spans="3:20" x14ac:dyDescent="0.25">
      <c r="C201" s="28">
        <f t="shared" si="8"/>
        <v>2.4338999999999986</v>
      </c>
      <c r="D201" s="28">
        <v>100</v>
      </c>
      <c r="E201" s="28">
        <f t="shared" si="6"/>
        <v>5.4467999999999979</v>
      </c>
      <c r="F201" s="28">
        <v>100</v>
      </c>
      <c r="S201" s="28">
        <f t="shared" si="7"/>
        <v>6.0227397154870435</v>
      </c>
      <c r="T201" s="28">
        <v>100</v>
      </c>
    </row>
    <row r="202" spans="3:20" x14ac:dyDescent="0.25">
      <c r="C202" s="28">
        <f t="shared" si="8"/>
        <v>2.4838999999999984</v>
      </c>
      <c r="D202" s="28">
        <v>100</v>
      </c>
      <c r="E202" s="28">
        <f t="shared" si="6"/>
        <v>5.4967999999999977</v>
      </c>
      <c r="F202" s="28">
        <v>100</v>
      </c>
      <c r="S202" s="28">
        <f t="shared" si="7"/>
        <v>6.0727397154870433</v>
      </c>
      <c r="T202" s="28">
        <v>100</v>
      </c>
    </row>
    <row r="203" spans="3:20" x14ac:dyDescent="0.25">
      <c r="C203" s="28">
        <f t="shared" si="8"/>
        <v>2.5338999999999983</v>
      </c>
      <c r="D203" s="28">
        <v>100</v>
      </c>
      <c r="E203" s="28">
        <f t="shared" si="6"/>
        <v>5.5467999999999975</v>
      </c>
      <c r="F203" s="28">
        <v>100</v>
      </c>
      <c r="S203" s="28">
        <f t="shared" si="7"/>
        <v>6.1227397154870431</v>
      </c>
      <c r="T203" s="28">
        <v>100</v>
      </c>
    </row>
    <row r="204" spans="3:20" x14ac:dyDescent="0.25">
      <c r="C204" s="28">
        <f t="shared" si="8"/>
        <v>2.5838999999999981</v>
      </c>
      <c r="D204" s="28">
        <v>100</v>
      </c>
      <c r="E204" s="28">
        <f t="shared" si="6"/>
        <v>5.5967999999999973</v>
      </c>
      <c r="F204" s="28">
        <v>100</v>
      </c>
      <c r="S204" s="28">
        <f t="shared" si="7"/>
        <v>6.1727397154870429</v>
      </c>
      <c r="T204" s="28">
        <v>100</v>
      </c>
    </row>
    <row r="205" spans="3:20" x14ac:dyDescent="0.25">
      <c r="C205" s="28">
        <f t="shared" si="8"/>
        <v>2.6338999999999979</v>
      </c>
      <c r="D205" s="28">
        <v>100</v>
      </c>
      <c r="E205" s="28">
        <f t="shared" si="6"/>
        <v>5.6467999999999972</v>
      </c>
      <c r="F205" s="28">
        <v>100</v>
      </c>
      <c r="S205" s="28">
        <f t="shared" si="7"/>
        <v>6.2227397154870427</v>
      </c>
      <c r="T205" s="28">
        <v>100</v>
      </c>
    </row>
    <row r="206" spans="3:20" x14ac:dyDescent="0.25">
      <c r="C206" s="28">
        <f t="shared" si="8"/>
        <v>2.6838999999999977</v>
      </c>
      <c r="D206" s="28">
        <v>100</v>
      </c>
      <c r="E206" s="28">
        <f t="shared" si="6"/>
        <v>5.696799999999997</v>
      </c>
      <c r="F206" s="28">
        <v>100</v>
      </c>
      <c r="S206" s="28">
        <f t="shared" si="7"/>
        <v>6.2727397154870426</v>
      </c>
      <c r="T206" s="28">
        <v>100</v>
      </c>
    </row>
    <row r="207" spans="3:20" x14ac:dyDescent="0.25">
      <c r="C207" s="28">
        <f t="shared" si="8"/>
        <v>2.7338999999999976</v>
      </c>
      <c r="D207" s="28">
        <v>100</v>
      </c>
      <c r="E207" s="28">
        <f t="shared" si="6"/>
        <v>5.7467999999999968</v>
      </c>
      <c r="F207" s="28">
        <v>100</v>
      </c>
      <c r="S207" s="28">
        <f t="shared" si="7"/>
        <v>6.3227397154870424</v>
      </c>
      <c r="T207" s="28">
        <v>100</v>
      </c>
    </row>
    <row r="208" spans="3:20" x14ac:dyDescent="0.25">
      <c r="C208" s="28">
        <f>+C207+0.5</f>
        <v>3.2338999999999976</v>
      </c>
      <c r="D208" s="28">
        <v>100</v>
      </c>
      <c r="E208" s="28">
        <f t="shared" ref="E208:E229" si="9">+E207+0.5</f>
        <v>6.2467999999999968</v>
      </c>
      <c r="F208" s="28">
        <v>100</v>
      </c>
      <c r="S208" s="28">
        <f t="shared" ref="S208:S229" si="10">+S207+0.5</f>
        <v>6.8227397154870424</v>
      </c>
      <c r="T208" s="28">
        <v>100</v>
      </c>
    </row>
    <row r="209" spans="3:20" x14ac:dyDescent="0.25">
      <c r="C209" s="28">
        <f t="shared" ref="C209:C229" si="11">+C208+0.5</f>
        <v>3.7338999999999976</v>
      </c>
      <c r="D209" s="28">
        <v>100</v>
      </c>
      <c r="E209" s="28">
        <f t="shared" si="9"/>
        <v>6.7467999999999968</v>
      </c>
      <c r="F209" s="28">
        <v>100</v>
      </c>
      <c r="S209" s="28">
        <f t="shared" si="10"/>
        <v>7.3227397154870424</v>
      </c>
      <c r="T209" s="28">
        <v>100</v>
      </c>
    </row>
    <row r="210" spans="3:20" x14ac:dyDescent="0.25">
      <c r="C210" s="28">
        <f t="shared" si="11"/>
        <v>4.2338999999999976</v>
      </c>
      <c r="D210" s="28">
        <v>100</v>
      </c>
      <c r="E210" s="28">
        <f t="shared" si="9"/>
        <v>7.2467999999999968</v>
      </c>
      <c r="F210" s="28">
        <v>100</v>
      </c>
      <c r="S210" s="28">
        <f t="shared" si="10"/>
        <v>7.8227397154870424</v>
      </c>
      <c r="T210" s="28">
        <v>100</v>
      </c>
    </row>
    <row r="211" spans="3:20" x14ac:dyDescent="0.25">
      <c r="C211" s="28">
        <f t="shared" si="11"/>
        <v>4.7338999999999976</v>
      </c>
      <c r="D211" s="28">
        <v>100</v>
      </c>
      <c r="E211" s="28">
        <f t="shared" si="9"/>
        <v>7.7467999999999968</v>
      </c>
      <c r="F211" s="28">
        <v>100</v>
      </c>
      <c r="S211" s="28">
        <f t="shared" si="10"/>
        <v>8.3227397154870424</v>
      </c>
      <c r="T211" s="28">
        <v>100</v>
      </c>
    </row>
    <row r="212" spans="3:20" x14ac:dyDescent="0.25">
      <c r="C212" s="28">
        <f t="shared" si="11"/>
        <v>5.2338999999999976</v>
      </c>
      <c r="D212" s="28">
        <v>100</v>
      </c>
      <c r="E212" s="28">
        <f t="shared" si="9"/>
        <v>8.2467999999999968</v>
      </c>
      <c r="F212" s="28">
        <v>100</v>
      </c>
      <c r="S212" s="28">
        <f t="shared" si="10"/>
        <v>8.8227397154870424</v>
      </c>
      <c r="T212" s="28">
        <v>100</v>
      </c>
    </row>
    <row r="213" spans="3:20" x14ac:dyDescent="0.25">
      <c r="C213" s="28">
        <f t="shared" si="11"/>
        <v>5.7338999999999976</v>
      </c>
      <c r="D213" s="28">
        <v>100</v>
      </c>
      <c r="E213" s="28">
        <f t="shared" si="9"/>
        <v>8.7467999999999968</v>
      </c>
      <c r="F213" s="28">
        <v>100</v>
      </c>
      <c r="S213" s="28">
        <f t="shared" si="10"/>
        <v>9.3227397154870424</v>
      </c>
      <c r="T213" s="28">
        <v>100</v>
      </c>
    </row>
    <row r="214" spans="3:20" x14ac:dyDescent="0.25">
      <c r="C214" s="28">
        <f t="shared" si="11"/>
        <v>6.2338999999999976</v>
      </c>
      <c r="D214" s="28">
        <v>100</v>
      </c>
      <c r="E214" s="28">
        <f t="shared" si="9"/>
        <v>9.2467999999999968</v>
      </c>
      <c r="F214" s="28">
        <v>100</v>
      </c>
      <c r="S214" s="28">
        <f t="shared" si="10"/>
        <v>9.8227397154870424</v>
      </c>
      <c r="T214" s="28">
        <v>100</v>
      </c>
    </row>
    <row r="215" spans="3:20" x14ac:dyDescent="0.25">
      <c r="C215" s="28">
        <f t="shared" si="11"/>
        <v>6.7338999999999976</v>
      </c>
      <c r="D215" s="28">
        <v>100</v>
      </c>
      <c r="E215" s="28">
        <f t="shared" si="9"/>
        <v>9.7467999999999968</v>
      </c>
      <c r="F215" s="28">
        <v>100</v>
      </c>
      <c r="S215" s="28">
        <f t="shared" si="10"/>
        <v>10.322739715487042</v>
      </c>
      <c r="T215" s="28">
        <v>100</v>
      </c>
    </row>
    <row r="216" spans="3:20" x14ac:dyDescent="0.25">
      <c r="C216" s="28">
        <f t="shared" si="11"/>
        <v>7.2338999999999976</v>
      </c>
      <c r="D216" s="28">
        <v>100</v>
      </c>
      <c r="E216" s="28">
        <f t="shared" si="9"/>
        <v>10.246799999999997</v>
      </c>
      <c r="F216" s="28">
        <v>100</v>
      </c>
      <c r="S216" s="28">
        <f t="shared" si="10"/>
        <v>10.822739715487042</v>
      </c>
      <c r="T216" s="28">
        <v>100</v>
      </c>
    </row>
    <row r="217" spans="3:20" x14ac:dyDescent="0.25">
      <c r="C217" s="28">
        <f t="shared" si="11"/>
        <v>7.7338999999999976</v>
      </c>
      <c r="D217" s="28">
        <v>100</v>
      </c>
      <c r="E217" s="28">
        <f t="shared" si="9"/>
        <v>10.746799999999997</v>
      </c>
      <c r="F217" s="28">
        <v>100</v>
      </c>
      <c r="S217" s="28">
        <f t="shared" si="10"/>
        <v>11.322739715487042</v>
      </c>
      <c r="T217" s="28">
        <v>100</v>
      </c>
    </row>
    <row r="218" spans="3:20" x14ac:dyDescent="0.25">
      <c r="C218" s="28">
        <f t="shared" si="11"/>
        <v>8.2338999999999984</v>
      </c>
      <c r="D218" s="28">
        <v>100</v>
      </c>
      <c r="E218" s="28">
        <f t="shared" si="9"/>
        <v>11.246799999999997</v>
      </c>
      <c r="F218" s="28">
        <v>100</v>
      </c>
      <c r="S218" s="28">
        <f t="shared" si="10"/>
        <v>11.822739715487042</v>
      </c>
      <c r="T218" s="28">
        <v>100</v>
      </c>
    </row>
    <row r="219" spans="3:20" x14ac:dyDescent="0.25">
      <c r="C219" s="28">
        <f t="shared" si="11"/>
        <v>8.7338999999999984</v>
      </c>
      <c r="D219" s="28">
        <v>100</v>
      </c>
      <c r="E219" s="28">
        <f t="shared" si="9"/>
        <v>11.746799999999997</v>
      </c>
      <c r="F219" s="28">
        <v>100</v>
      </c>
      <c r="S219" s="28">
        <f t="shared" si="10"/>
        <v>12.322739715487042</v>
      </c>
      <c r="T219" s="28">
        <v>100</v>
      </c>
    </row>
    <row r="220" spans="3:20" x14ac:dyDescent="0.25">
      <c r="C220" s="28">
        <f t="shared" si="11"/>
        <v>9.2338999999999984</v>
      </c>
      <c r="D220" s="28">
        <v>100</v>
      </c>
      <c r="E220" s="28">
        <f t="shared" si="9"/>
        <v>12.246799999999997</v>
      </c>
      <c r="F220" s="28">
        <v>100</v>
      </c>
      <c r="S220" s="28">
        <f t="shared" si="10"/>
        <v>12.822739715487042</v>
      </c>
      <c r="T220" s="28">
        <v>100</v>
      </c>
    </row>
    <row r="221" spans="3:20" x14ac:dyDescent="0.25">
      <c r="C221" s="28">
        <f t="shared" si="11"/>
        <v>9.7338999999999984</v>
      </c>
      <c r="D221" s="28">
        <v>100</v>
      </c>
      <c r="E221" s="28">
        <f t="shared" si="9"/>
        <v>12.746799999999997</v>
      </c>
      <c r="F221" s="28">
        <v>100</v>
      </c>
      <c r="S221" s="28">
        <f t="shared" si="10"/>
        <v>13.322739715487042</v>
      </c>
      <c r="T221" s="28">
        <v>100</v>
      </c>
    </row>
    <row r="222" spans="3:20" x14ac:dyDescent="0.25">
      <c r="C222" s="28">
        <f t="shared" si="11"/>
        <v>10.233899999999998</v>
      </c>
      <c r="D222" s="28">
        <v>100</v>
      </c>
      <c r="E222" s="28">
        <f t="shared" si="9"/>
        <v>13.246799999999997</v>
      </c>
      <c r="F222" s="28">
        <v>100</v>
      </c>
      <c r="S222" s="28">
        <f t="shared" si="10"/>
        <v>13.822739715487042</v>
      </c>
      <c r="T222" s="28">
        <v>100</v>
      </c>
    </row>
    <row r="223" spans="3:20" x14ac:dyDescent="0.25">
      <c r="C223" s="28">
        <f t="shared" si="11"/>
        <v>10.733899999999998</v>
      </c>
      <c r="D223" s="28">
        <v>100</v>
      </c>
      <c r="E223" s="28">
        <f t="shared" si="9"/>
        <v>13.746799999999997</v>
      </c>
      <c r="F223" s="28">
        <v>100</v>
      </c>
      <c r="S223" s="28">
        <f t="shared" si="10"/>
        <v>14.322739715487042</v>
      </c>
      <c r="T223" s="28">
        <v>100</v>
      </c>
    </row>
    <row r="224" spans="3:20" x14ac:dyDescent="0.25">
      <c r="C224" s="28">
        <f t="shared" si="11"/>
        <v>11.233899999999998</v>
      </c>
      <c r="D224" s="28">
        <v>100</v>
      </c>
      <c r="E224" s="28">
        <f t="shared" si="9"/>
        <v>14.246799999999997</v>
      </c>
      <c r="F224" s="28">
        <v>100</v>
      </c>
      <c r="S224" s="28">
        <f t="shared" si="10"/>
        <v>14.822739715487042</v>
      </c>
      <c r="T224" s="28">
        <v>100</v>
      </c>
    </row>
    <row r="225" spans="3:20" x14ac:dyDescent="0.25">
      <c r="C225" s="28">
        <f t="shared" si="11"/>
        <v>11.733899999999998</v>
      </c>
      <c r="D225" s="28">
        <v>100</v>
      </c>
      <c r="E225" s="28">
        <f t="shared" si="9"/>
        <v>14.746799999999997</v>
      </c>
      <c r="F225" s="28">
        <v>100</v>
      </c>
      <c r="S225" s="28">
        <f t="shared" si="10"/>
        <v>15.322739715487042</v>
      </c>
      <c r="T225" s="28">
        <v>100</v>
      </c>
    </row>
    <row r="226" spans="3:20" x14ac:dyDescent="0.25">
      <c r="C226" s="28">
        <f t="shared" si="11"/>
        <v>12.233899999999998</v>
      </c>
      <c r="D226" s="28">
        <v>100</v>
      </c>
      <c r="E226" s="28">
        <f t="shared" si="9"/>
        <v>15.246799999999997</v>
      </c>
      <c r="F226" s="28">
        <v>100</v>
      </c>
      <c r="S226" s="28">
        <f t="shared" si="10"/>
        <v>15.822739715487042</v>
      </c>
      <c r="T226" s="28">
        <v>100</v>
      </c>
    </row>
    <row r="227" spans="3:20" x14ac:dyDescent="0.25">
      <c r="C227" s="28">
        <f t="shared" si="11"/>
        <v>12.733899999999998</v>
      </c>
      <c r="D227" s="28">
        <v>100</v>
      </c>
      <c r="E227" s="28">
        <f t="shared" si="9"/>
        <v>15.746799999999997</v>
      </c>
      <c r="F227" s="28">
        <v>100</v>
      </c>
      <c r="S227" s="28">
        <f t="shared" si="10"/>
        <v>16.322739715487042</v>
      </c>
      <c r="T227" s="28">
        <v>100</v>
      </c>
    </row>
    <row r="228" spans="3:20" x14ac:dyDescent="0.25">
      <c r="C228" s="28">
        <f t="shared" si="11"/>
        <v>13.233899999999998</v>
      </c>
      <c r="D228" s="28">
        <v>100</v>
      </c>
      <c r="E228" s="28">
        <f t="shared" si="9"/>
        <v>16.246799999999997</v>
      </c>
      <c r="F228" s="28">
        <v>100</v>
      </c>
      <c r="S228" s="28">
        <f t="shared" si="10"/>
        <v>16.822739715487042</v>
      </c>
      <c r="T228" s="28">
        <v>100</v>
      </c>
    </row>
    <row r="229" spans="3:20" x14ac:dyDescent="0.25">
      <c r="C229" s="28">
        <f t="shared" si="11"/>
        <v>13.733899999999998</v>
      </c>
      <c r="D229" s="28">
        <v>100</v>
      </c>
      <c r="E229" s="28">
        <f t="shared" si="9"/>
        <v>16.746799999999997</v>
      </c>
      <c r="F229" s="28">
        <v>100</v>
      </c>
      <c r="S229" s="28">
        <f t="shared" si="10"/>
        <v>17.322739715487042</v>
      </c>
      <c r="T229" s="28">
        <v>100</v>
      </c>
    </row>
  </sheetData>
  <sheetProtection algorithmName="SHA-512" hashValue="dsh7IP5BKwhJy8YpDQ94Kz4jwkC9R18wXa3JoQJs3chwPG5RWnpRMsP4eErYYJZZpaP3UDofV+zHF9LH5DV7YA==" saltValue="GpiBlMUo6C192RNCAHv0pg==" spinCount="100000" sheet="1" formatCells="0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EF</vt:lpstr>
      <vt:lpstr>Hoja2</vt:lpstr>
      <vt:lpstr>Hoja2!_Hlk9467487</vt:lpstr>
      <vt:lpstr>Hoja2!_Hlk9467512</vt:lpstr>
      <vt:lpstr>Hoja2!_Hlk9467554</vt:lpstr>
      <vt:lpstr>Hoja2!_Hlk9468054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Calipso Gutiérrez Hernández</dc:creator>
  <cp:lastModifiedBy>Laiene Olabarrieta Landa</cp:lastModifiedBy>
  <cp:lastPrinted>2019-03-25T08:50:23Z</cp:lastPrinted>
  <dcterms:created xsi:type="dcterms:W3CDTF">2019-03-08T11:59:01Z</dcterms:created>
  <dcterms:modified xsi:type="dcterms:W3CDTF">2020-09-13T09:37:53Z</dcterms:modified>
</cp:coreProperties>
</file>